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35" windowHeight="11955" tabRatio="720" activeTab="0"/>
  </bookViews>
  <sheets>
    <sheet name="Vorkalkulation kurz" sheetId="1" r:id="rId1"/>
    <sheet name="Vorkalkulation Menge" sheetId="2" r:id="rId2"/>
    <sheet name="Vorkalkulation Holzpreise" sheetId="3" r:id="rId3"/>
    <sheet name="Vorkalkulation HE Kosten" sheetId="4" r:id="rId4"/>
    <sheet name="NR" sheetId="5" r:id="rId5"/>
  </sheets>
  <definedNames/>
  <calcPr fullCalcOnLoad="1"/>
</workbook>
</file>

<file path=xl/sharedStrings.xml><?xml version="1.0" encoding="utf-8"?>
<sst xmlns="http://schemas.openxmlformats.org/spreadsheetml/2006/main" count="238" uniqueCount="129">
  <si>
    <t>Deckungsbeitrag</t>
  </si>
  <si>
    <t>Stammholz</t>
  </si>
  <si>
    <t>Industrieholz</t>
  </si>
  <si>
    <t>Energieholz</t>
  </si>
  <si>
    <t>Aufwand aus Holzernte</t>
  </si>
  <si>
    <t>Ertrag aus Holzverkauf</t>
  </si>
  <si>
    <t>Holzerntekosten</t>
  </si>
  <si>
    <t>Holzerntenebenkosten</t>
  </si>
  <si>
    <t>Holzerntebezogene Mobilisierungskosten</t>
  </si>
  <si>
    <t>Euro/fm</t>
  </si>
  <si>
    <t>Euro/ha</t>
  </si>
  <si>
    <t>Euro</t>
  </si>
  <si>
    <t>Vorkalkulation - kurz</t>
  </si>
  <si>
    <t>Baumart 1</t>
  </si>
  <si>
    <t>Baumart 2</t>
  </si>
  <si>
    <t>Baumart 3</t>
  </si>
  <si>
    <t>Fichte</t>
  </si>
  <si>
    <t>Kiefer</t>
  </si>
  <si>
    <t>Größe der Holzerntefläche (ha)</t>
  </si>
  <si>
    <t>BHD Durchmesser des Mittelstammes aussch. Bestand (cm)</t>
  </si>
  <si>
    <t>Anzahl Erntebäume (Stück)</t>
  </si>
  <si>
    <t>EINGABEN</t>
  </si>
  <si>
    <t>Baumart 4</t>
  </si>
  <si>
    <t>Stammholzanteil (%)</t>
  </si>
  <si>
    <t>Industrieholzanteil (%)</t>
  </si>
  <si>
    <t>Energieholzanteil (%)</t>
  </si>
  <si>
    <t>Hiebsmenge geschätzt (Efm)</t>
  </si>
  <si>
    <t>Güteanteile (% und Efm)</t>
  </si>
  <si>
    <t>Stammholz, Güteanteil A (%)</t>
  </si>
  <si>
    <t>Stammholz, Güteanteil B (%)</t>
  </si>
  <si>
    <t>Stammholz, Güteanteil C (%)</t>
  </si>
  <si>
    <t>Stammholz, Güteanteil D / PAL (%)</t>
  </si>
  <si>
    <t>Stammholz, Güteanteil A (Efm)</t>
  </si>
  <si>
    <t>Hiebsmenge (Efm)</t>
  </si>
  <si>
    <t>H:D-Verhältnis</t>
  </si>
  <si>
    <t>Mittendurchmesser (cm)</t>
  </si>
  <si>
    <t>Stammholzanteil (Efm)</t>
  </si>
  <si>
    <t>Industrieholzanteil (Efm)</t>
  </si>
  <si>
    <t>Energieholzanteil (Efm)</t>
  </si>
  <si>
    <t>Stammholz, Güteanteil B (Efm)</t>
  </si>
  <si>
    <t>Stammholz, Güteanteil C (Efm)</t>
  </si>
  <si>
    <t>Stammholz, Güteanteil D / PAL (Efm)</t>
  </si>
  <si>
    <t>Stammaufteilung nach Sortiment (% und Efm)</t>
  </si>
  <si>
    <t>Eingriffsstärke (Efm/ha)</t>
  </si>
  <si>
    <t>Volumen des Mittelstammes (m²) *</t>
  </si>
  <si>
    <t>Stärkeklassenverteilung Stammholz (% und Efm)</t>
  </si>
  <si>
    <t>Stkl L 1b (%)</t>
  </si>
  <si>
    <t>Stkl L 1b (Efm)</t>
  </si>
  <si>
    <t>Stkl L 2a (Efm)</t>
  </si>
  <si>
    <t>Stkl L 2a (%)</t>
  </si>
  <si>
    <t>Stkl L 2b (%)</t>
  </si>
  <si>
    <t>Stkl L 3a (%)</t>
  </si>
  <si>
    <t>Stkl L 3b (%)</t>
  </si>
  <si>
    <t>Stkl L 4 (%)</t>
  </si>
  <si>
    <t>Stkl L 5 (%)</t>
  </si>
  <si>
    <t>Stkl L 6 (%)</t>
  </si>
  <si>
    <t>Stkl L 2b (Efm)</t>
  </si>
  <si>
    <t>Stkl L 3a (Efm)</t>
  </si>
  <si>
    <t>Stkl L 3b (Efm)</t>
  </si>
  <si>
    <t>Stkl L 4 (Efm)</t>
  </si>
  <si>
    <t>Stkl L 5 (Efm)</t>
  </si>
  <si>
    <t>Stkl L 6 (Efm)</t>
  </si>
  <si>
    <t>Durchschnittliche Höhe des Mittelstammes (m)</t>
  </si>
  <si>
    <t>Summe Stammholzanteil (Efm)</t>
  </si>
  <si>
    <t>Stkl L 1b (Euro/fm)</t>
  </si>
  <si>
    <t>Stkl L 2a (Euro/fm)</t>
  </si>
  <si>
    <t>Stkl L 2b (Euro/fm)</t>
  </si>
  <si>
    <t>Stkl L 3a (Euro/fm)</t>
  </si>
  <si>
    <t>Stkl L 3b (Euro/fm)</t>
  </si>
  <si>
    <t>Stkl L 4 (Euro/fm)</t>
  </si>
  <si>
    <t>Stkl L 5 (Euro/fm)</t>
  </si>
  <si>
    <t>Stkl L 6 (Euro/fm)</t>
  </si>
  <si>
    <t>Preise Stammholz (% und Efm)</t>
  </si>
  <si>
    <t>Güte A</t>
  </si>
  <si>
    <t>Güte B</t>
  </si>
  <si>
    <t>Güte C</t>
  </si>
  <si>
    <t>Güte D / PAL</t>
  </si>
  <si>
    <t>Industrieholz (Euro/fm)</t>
  </si>
  <si>
    <t>Energieholz (Euro/fm)</t>
  </si>
  <si>
    <t>Preise der Holzernteunternehmer</t>
  </si>
  <si>
    <t>Fällen</t>
  </si>
  <si>
    <t>Rücken</t>
  </si>
  <si>
    <t>Stammholz Güte B</t>
  </si>
  <si>
    <t>Stammholz Güte C</t>
  </si>
  <si>
    <t>Stammholz Güte D / PAL</t>
  </si>
  <si>
    <t>Stammholz Güte A</t>
  </si>
  <si>
    <t>Menge Güte A</t>
  </si>
  <si>
    <t>Menge Güte B</t>
  </si>
  <si>
    <t>Menge Güte C</t>
  </si>
  <si>
    <t>Menge Güte D / PAL</t>
  </si>
  <si>
    <t>Stkl L 1b (fm)</t>
  </si>
  <si>
    <t>Stkl L 2a (fm)</t>
  </si>
  <si>
    <t>Stkl L 2b (fm)</t>
  </si>
  <si>
    <t>Stkl L 3a (fm)</t>
  </si>
  <si>
    <t>Stkl L 3b (fm)</t>
  </si>
  <si>
    <t>Stkl L 4 (fm)</t>
  </si>
  <si>
    <t>Stkl L 5 (fm)</t>
  </si>
  <si>
    <t>Stkl L 6 (fm)</t>
  </si>
  <si>
    <t>Menge Industrieholz (fm)</t>
  </si>
  <si>
    <t>Menge Energieholz (fm)</t>
  </si>
  <si>
    <t>Summe der Mengen</t>
  </si>
  <si>
    <t>Nebenrechnung 1</t>
  </si>
  <si>
    <t>Nebenrechnung 2</t>
  </si>
  <si>
    <t>Erlöse Güte A</t>
  </si>
  <si>
    <t>Erlöse Güte B</t>
  </si>
  <si>
    <t>Erlöse Güte C</t>
  </si>
  <si>
    <t>Erlöse Güte D / PAL</t>
  </si>
  <si>
    <t>Stkl L 1b (Euro)</t>
  </si>
  <si>
    <t>Stkl L 2a (Euro)</t>
  </si>
  <si>
    <t>Stkl L 2b (Euro)</t>
  </si>
  <si>
    <t>Stkl L 3a (Euro)</t>
  </si>
  <si>
    <t>Stkl L 3b (Euro)</t>
  </si>
  <si>
    <t>Stkl L 4 (Euro)</t>
  </si>
  <si>
    <t>Stkl L 5 (Euro)</t>
  </si>
  <si>
    <t>Stkl L 6 (Euro)</t>
  </si>
  <si>
    <t>Erlöse Industrieholz (Euro)</t>
  </si>
  <si>
    <t>Erlöse Energieholz (Euro)</t>
  </si>
  <si>
    <t>Summe der Erlöse</t>
  </si>
  <si>
    <t>Menge (fm)</t>
  </si>
  <si>
    <t>Preise (Euro)</t>
  </si>
  <si>
    <t>Summe Fällen</t>
  </si>
  <si>
    <t>Summe Rücken</t>
  </si>
  <si>
    <t>Betrag (Euro)</t>
  </si>
  <si>
    <t>Kosten und Erlöse</t>
  </si>
  <si>
    <t>Bezugsgrößen</t>
  </si>
  <si>
    <t>absolut</t>
  </si>
  <si>
    <t>Direkteingabefelder = Hintergrund "orange"</t>
  </si>
  <si>
    <t>Länge des verwertbaren Stammes (m)</t>
  </si>
  <si>
    <t>Summe Menge (Efm)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</si>
</sst>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\ _€_-;\-* #,##0.0\ _€_-;_-* &quot;-&quot;??\ _€_-;_-@_-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83">
    <xf numFmtId="0" fontId="0" fillId="0" borderId="0" xfId="0" applyFont="1" applyAlignment="1">
      <alignment/>
    </xf>
    <xf numFmtId="0" fontId="0" fillId="7" borderId="10" xfId="0" applyFont="1" applyFill="1" applyBorder="1" applyAlignment="1" applyProtection="1">
      <alignment horizontal="right"/>
      <protection locked="0"/>
    </xf>
    <xf numFmtId="0" fontId="0" fillId="7" borderId="11" xfId="0" applyFont="1" applyFill="1" applyBorder="1" applyAlignment="1" applyProtection="1">
      <alignment/>
      <protection locked="0"/>
    </xf>
    <xf numFmtId="0" fontId="0" fillId="7" borderId="10" xfId="0" applyFont="1" applyFill="1" applyBorder="1" applyAlignment="1" applyProtection="1">
      <alignment/>
      <protection locked="0"/>
    </xf>
    <xf numFmtId="43" fontId="0" fillId="7" borderId="12" xfId="42" applyFont="1" applyFill="1" applyBorder="1" applyAlignment="1" applyProtection="1">
      <alignment/>
      <protection locked="0"/>
    </xf>
    <xf numFmtId="43" fontId="0" fillId="7" borderId="13" xfId="42" applyFont="1" applyFill="1" applyBorder="1" applyAlignment="1" applyProtection="1">
      <alignment/>
      <protection locked="0"/>
    </xf>
    <xf numFmtId="43" fontId="0" fillId="7" borderId="14" xfId="42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0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 horizontal="center"/>
      <protection/>
    </xf>
    <xf numFmtId="0" fontId="41" fillId="0" borderId="16" xfId="0" applyFont="1" applyBorder="1" applyAlignment="1" applyProtection="1">
      <alignment/>
      <protection/>
    </xf>
    <xf numFmtId="43" fontId="0" fillId="0" borderId="15" xfId="42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43" fontId="0" fillId="0" borderId="0" xfId="42" applyFont="1" applyBorder="1" applyAlignment="1" applyProtection="1">
      <alignment/>
      <protection/>
    </xf>
    <xf numFmtId="0" fontId="0" fillId="0" borderId="17" xfId="0" applyBorder="1" applyAlignment="1" applyProtection="1">
      <alignment horizontal="right"/>
      <protection/>
    </xf>
    <xf numFmtId="43" fontId="0" fillId="0" borderId="18" xfId="42" applyFont="1" applyBorder="1" applyAlignment="1" applyProtection="1">
      <alignment/>
      <protection/>
    </xf>
    <xf numFmtId="43" fontId="0" fillId="0" borderId="13" xfId="42" applyFont="1" applyBorder="1" applyAlignment="1" applyProtection="1">
      <alignment/>
      <protection/>
    </xf>
    <xf numFmtId="0" fontId="0" fillId="0" borderId="19" xfId="0" applyBorder="1" applyAlignment="1" applyProtection="1">
      <alignment horizontal="right"/>
      <protection/>
    </xf>
    <xf numFmtId="43" fontId="0" fillId="0" borderId="14" xfId="42" applyFont="1" applyBorder="1" applyAlignment="1" applyProtection="1">
      <alignment/>
      <protection/>
    </xf>
    <xf numFmtId="0" fontId="41" fillId="0" borderId="16" xfId="0" applyFont="1" applyBorder="1" applyAlignment="1" applyProtection="1">
      <alignment horizontal="left"/>
      <protection/>
    </xf>
    <xf numFmtId="0" fontId="0" fillId="0" borderId="17" xfId="0" applyFill="1" applyBorder="1" applyAlignment="1" applyProtection="1">
      <alignment horizontal="right"/>
      <protection/>
    </xf>
    <xf numFmtId="0" fontId="0" fillId="0" borderId="19" xfId="0" applyFill="1" applyBorder="1" applyAlignment="1" applyProtection="1">
      <alignment horizontal="right"/>
      <protection/>
    </xf>
    <xf numFmtId="6" fontId="0" fillId="0" borderId="0" xfId="0" applyNumberFormat="1" applyAlignment="1" applyProtection="1">
      <alignment/>
      <protection/>
    </xf>
    <xf numFmtId="0" fontId="0" fillId="0" borderId="12" xfId="0" applyFill="1" applyBorder="1" applyAlignment="1" applyProtection="1">
      <alignment horizontal="right"/>
      <protection/>
    </xf>
    <xf numFmtId="6" fontId="0" fillId="0" borderId="12" xfId="0" applyNumberFormat="1" applyBorder="1" applyAlignment="1" applyProtection="1">
      <alignment horizontal="center"/>
      <protection/>
    </xf>
    <xf numFmtId="1" fontId="0" fillId="0" borderId="12" xfId="0" applyNumberForma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7" borderId="0" xfId="0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right"/>
      <protection/>
    </xf>
    <xf numFmtId="0" fontId="0" fillId="0" borderId="21" xfId="0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1" fontId="0" fillId="33" borderId="10" xfId="0" applyNumberFormat="1" applyFont="1" applyFill="1" applyBorder="1" applyAlignment="1" applyProtection="1">
      <alignment horizontal="right"/>
      <protection/>
    </xf>
    <xf numFmtId="0" fontId="0" fillId="0" borderId="23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1" fontId="0" fillId="33" borderId="10" xfId="42" applyNumberFormat="1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2" xfId="0" applyFont="1" applyBorder="1" applyAlignment="1" applyProtection="1">
      <alignment horizontal="right"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left"/>
      <protection/>
    </xf>
    <xf numFmtId="1" fontId="27" fillId="0" borderId="0" xfId="0" applyNumberFormat="1" applyFont="1" applyAlignment="1" applyProtection="1">
      <alignment/>
      <protection/>
    </xf>
    <xf numFmtId="0" fontId="27" fillId="33" borderId="0" xfId="0" applyFont="1" applyFill="1" applyAlignment="1" applyProtection="1">
      <alignment/>
      <protection/>
    </xf>
    <xf numFmtId="1" fontId="27" fillId="33" borderId="10" xfId="0" applyNumberFormat="1" applyFont="1" applyFill="1" applyBorder="1" applyAlignment="1" applyProtection="1">
      <alignment horizontal="right"/>
      <protection/>
    </xf>
    <xf numFmtId="0" fontId="27" fillId="0" borderId="22" xfId="0" applyFont="1" applyFill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43" fontId="0" fillId="33" borderId="0" xfId="42" applyFont="1" applyFill="1" applyAlignment="1" applyProtection="1">
      <alignment/>
      <protection/>
    </xf>
    <xf numFmtId="0" fontId="27" fillId="33" borderId="0" xfId="0" applyFont="1" applyFill="1" applyBorder="1" applyAlignment="1" applyProtection="1">
      <alignment/>
      <protection/>
    </xf>
    <xf numFmtId="43" fontId="27" fillId="33" borderId="0" xfId="0" applyNumberFormat="1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43" fontId="0" fillId="33" borderId="0" xfId="0" applyNumberFormat="1" applyFont="1" applyFill="1" applyAlignment="1" applyProtection="1">
      <alignment/>
      <protection/>
    </xf>
    <xf numFmtId="0" fontId="0" fillId="7" borderId="24" xfId="0" applyFont="1" applyFill="1" applyBorder="1" applyAlignment="1" applyProtection="1">
      <alignment horizontal="right"/>
      <protection locked="0"/>
    </xf>
    <xf numFmtId="0" fontId="0" fillId="7" borderId="25" xfId="0" applyFont="1" applyFill="1" applyBorder="1" applyAlignment="1" applyProtection="1">
      <alignment horizontal="right"/>
      <protection locked="0"/>
    </xf>
    <xf numFmtId="43" fontId="0" fillId="0" borderId="0" xfId="42" applyFont="1" applyBorder="1" applyAlignment="1" applyProtection="1">
      <alignment horizontal="right"/>
      <protection/>
    </xf>
    <xf numFmtId="0" fontId="0" fillId="33" borderId="26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left"/>
      <protection/>
    </xf>
    <xf numFmtId="43" fontId="0" fillId="0" borderId="0" xfId="42" applyFont="1" applyAlignment="1" applyProtection="1">
      <alignment/>
      <protection/>
    </xf>
    <xf numFmtId="43" fontId="0" fillId="33" borderId="26" xfId="42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22" xfId="0" applyBorder="1" applyAlignment="1" applyProtection="1">
      <alignment horizontal="right"/>
      <protection/>
    </xf>
    <xf numFmtId="0" fontId="0" fillId="0" borderId="22" xfId="0" applyBorder="1" applyAlignment="1" applyProtection="1">
      <alignment/>
      <protection/>
    </xf>
    <xf numFmtId="0" fontId="0" fillId="33" borderId="26" xfId="0" applyFill="1" applyBorder="1" applyAlignment="1" applyProtection="1">
      <alignment horizontal="right"/>
      <protection/>
    </xf>
    <xf numFmtId="43" fontId="0" fillId="0" borderId="12" xfId="42" applyFont="1" applyBorder="1" applyAlignment="1" applyProtection="1">
      <alignment/>
      <protection/>
    </xf>
    <xf numFmtId="43" fontId="0" fillId="0" borderId="12" xfId="42" applyFont="1" applyFill="1" applyBorder="1" applyAlignment="1" applyProtection="1">
      <alignment/>
      <protection/>
    </xf>
    <xf numFmtId="43" fontId="0" fillId="33" borderId="0" xfId="0" applyNumberFormat="1" applyFill="1" applyAlignment="1" applyProtection="1">
      <alignment/>
      <protection/>
    </xf>
    <xf numFmtId="0" fontId="0" fillId="34" borderId="23" xfId="0" applyFon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 horizontal="right"/>
      <protection/>
    </xf>
    <xf numFmtId="0" fontId="0" fillId="34" borderId="0" xfId="0" applyFill="1" applyBorder="1" applyAlignment="1" applyProtection="1">
      <alignment/>
      <protection/>
    </xf>
    <xf numFmtId="1" fontId="0" fillId="33" borderId="0" xfId="0" applyNumberFormat="1" applyFont="1" applyFill="1" applyAlignment="1" applyProtection="1">
      <alignment/>
      <protection/>
    </xf>
    <xf numFmtId="43" fontId="0" fillId="0" borderId="15" xfId="42" applyNumberFormat="1" applyFont="1" applyBorder="1" applyAlignment="1" applyProtection="1">
      <alignment/>
      <protection/>
    </xf>
    <xf numFmtId="164" fontId="0" fillId="0" borderId="12" xfId="42" applyNumberFormat="1" applyFont="1" applyBorder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33" borderId="26" xfId="42" applyNumberFormat="1" applyFont="1" applyFill="1" applyBorder="1" applyAlignment="1" applyProtection="1">
      <alignment/>
      <protection/>
    </xf>
    <xf numFmtId="0" fontId="0" fillId="33" borderId="12" xfId="0" applyFill="1" applyBorder="1" applyAlignment="1" applyProtection="1">
      <alignment horizontal="left"/>
      <protection/>
    </xf>
    <xf numFmtId="164" fontId="0" fillId="33" borderId="12" xfId="42" applyNumberFormat="1" applyFont="1" applyFill="1" applyBorder="1" applyAlignment="1" applyProtection="1">
      <alignment/>
      <protection/>
    </xf>
    <xf numFmtId="0" fontId="27" fillId="33" borderId="12" xfId="0" applyFont="1" applyFill="1" applyBorder="1" applyAlignment="1" applyProtection="1">
      <alignment horizontal="left"/>
      <protection/>
    </xf>
    <xf numFmtId="164" fontId="27" fillId="33" borderId="12" xfId="42" applyNumberFormat="1" applyFont="1" applyFill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7"/>
  <sheetViews>
    <sheetView tabSelected="1" zoomScalePageLayoutView="0" workbookViewId="0" topLeftCell="A1">
      <selection activeCell="B12" sqref="B12"/>
    </sheetView>
  </sheetViews>
  <sheetFormatPr defaultColWidth="11.421875" defaultRowHeight="15"/>
  <cols>
    <col min="1" max="1" width="38.8515625" style="7" customWidth="1"/>
    <col min="2" max="2" width="13.00390625" style="7" customWidth="1"/>
    <col min="3" max="16384" width="11.421875" style="7" customWidth="1"/>
  </cols>
  <sheetData>
    <row r="1" ht="15.75" thickBot="1"/>
    <row r="2" spans="1:4" ht="28.5" customHeight="1" thickBot="1">
      <c r="A2" s="8" t="s">
        <v>12</v>
      </c>
      <c r="B2" s="9" t="s">
        <v>11</v>
      </c>
      <c r="C2" s="9" t="s">
        <v>9</v>
      </c>
      <c r="D2" s="9" t="s">
        <v>10</v>
      </c>
    </row>
    <row r="3" spans="1:4" ht="28.5" customHeight="1" thickBot="1">
      <c r="A3" s="10" t="s">
        <v>0</v>
      </c>
      <c r="B3" s="11">
        <f>B5-B10</f>
        <v>1142.9879999999998</v>
      </c>
      <c r="C3" s="11">
        <f>B3/C15</f>
        <v>19.21634162743779</v>
      </c>
      <c r="D3" s="11">
        <f>B3/D15</f>
        <v>761.9919999999998</v>
      </c>
    </row>
    <row r="4" spans="1:4" ht="28.5" customHeight="1" thickBot="1">
      <c r="A4" s="12"/>
      <c r="B4" s="13"/>
      <c r="C4" s="13"/>
      <c r="D4" s="13"/>
    </row>
    <row r="5" spans="1:4" ht="28.5" customHeight="1" thickBot="1">
      <c r="A5" s="10" t="s">
        <v>5</v>
      </c>
      <c r="B5" s="11">
        <f>SUM(B6:B8)</f>
        <v>2351.0984</v>
      </c>
      <c r="C5" s="74">
        <f>B5/C15</f>
        <v>39.52754539340955</v>
      </c>
      <c r="D5" s="11">
        <f>B5/D15</f>
        <v>1567.3989333333332</v>
      </c>
    </row>
    <row r="6" spans="1:4" ht="18.75" customHeight="1">
      <c r="A6" s="14" t="s">
        <v>1</v>
      </c>
      <c r="B6" s="15">
        <f>SUM('Vorkalkulation Menge'!B53:B56)</f>
        <v>1133.7984</v>
      </c>
      <c r="C6" s="15">
        <f>IF(B6&gt;0,B6/'Vorkalkulation Menge'!F19,0)</f>
        <v>47.65460659045057</v>
      </c>
      <c r="D6" s="15">
        <f>B6/D15</f>
        <v>755.8656</v>
      </c>
    </row>
    <row r="7" spans="1:4" ht="18.75" customHeight="1">
      <c r="A7" s="14" t="s">
        <v>2</v>
      </c>
      <c r="B7" s="16">
        <f>'Vorkalkulation Menge'!B57</f>
        <v>1217.3</v>
      </c>
      <c r="C7" s="16">
        <f>IF(B7&gt;0,B7/'Vorkalkulation Menge'!F20,0)</f>
        <v>39.90100957126</v>
      </c>
      <c r="D7" s="16">
        <f>B7/D15</f>
        <v>811.5333333333333</v>
      </c>
    </row>
    <row r="8" spans="1:4" ht="18.75" customHeight="1" thickBot="1">
      <c r="A8" s="17" t="s">
        <v>3</v>
      </c>
      <c r="B8" s="18">
        <f>'Vorkalkulation Menge'!B58</f>
        <v>0</v>
      </c>
      <c r="C8" s="18">
        <f>IF(B8&gt;0,B8/'Vorkalkulation Menge'!F21,0)</f>
        <v>0</v>
      </c>
      <c r="D8" s="18">
        <f>B8/D15</f>
        <v>0</v>
      </c>
    </row>
    <row r="9" spans="1:4" ht="28.5" customHeight="1" thickBot="1">
      <c r="A9" s="12"/>
      <c r="B9" s="13"/>
      <c r="C9" s="13"/>
      <c r="D9" s="13"/>
    </row>
    <row r="10" spans="1:4" ht="28.5" customHeight="1" thickBot="1">
      <c r="A10" s="19" t="s">
        <v>4</v>
      </c>
      <c r="B10" s="11">
        <f>SUM(B11:B13)</f>
        <v>1208.1104</v>
      </c>
      <c r="C10" s="11">
        <f>B10/C15</f>
        <v>20.311203765971754</v>
      </c>
      <c r="D10" s="11">
        <f>B10/D15</f>
        <v>805.4069333333333</v>
      </c>
    </row>
    <row r="11" spans="1:4" ht="18.75" customHeight="1">
      <c r="A11" s="14" t="s">
        <v>6</v>
      </c>
      <c r="B11" s="15">
        <f>'Vorkalkulation Menge'!F62</f>
        <v>1208.1104</v>
      </c>
      <c r="C11" s="15">
        <f>B11/C15</f>
        <v>20.311203765971754</v>
      </c>
      <c r="D11" s="15">
        <f>B10/D15</f>
        <v>805.4069333333333</v>
      </c>
    </row>
    <row r="12" spans="1:4" ht="18.75" customHeight="1">
      <c r="A12" s="20" t="s">
        <v>7</v>
      </c>
      <c r="B12" s="5">
        <v>0</v>
      </c>
      <c r="C12" s="5">
        <f>B12/$C$15</f>
        <v>0</v>
      </c>
      <c r="D12" s="5">
        <f>B12/$D$15</f>
        <v>0</v>
      </c>
    </row>
    <row r="13" spans="1:4" ht="18.75" customHeight="1" thickBot="1">
      <c r="A13" s="21" t="s">
        <v>8</v>
      </c>
      <c r="B13" s="6">
        <v>0</v>
      </c>
      <c r="C13" s="6">
        <f>B13/$C$15</f>
        <v>0</v>
      </c>
      <c r="D13" s="6">
        <f>B13/$D$15</f>
        <v>0</v>
      </c>
    </row>
    <row r="14" ht="15">
      <c r="B14" s="22"/>
    </row>
    <row r="15" spans="1:4" ht="15">
      <c r="A15" s="23" t="s">
        <v>124</v>
      </c>
      <c r="B15" s="24" t="s">
        <v>125</v>
      </c>
      <c r="C15" s="25">
        <f>SUM('Vorkalkulation Menge'!B5:E5)</f>
        <v>59.480000000000004</v>
      </c>
      <c r="D15" s="26">
        <f>SUM('Vorkalkulation Menge'!B3:E3)</f>
        <v>1.5</v>
      </c>
    </row>
    <row r="16" ht="15">
      <c r="B16" s="22"/>
    </row>
    <row r="17" spans="1:4" ht="15">
      <c r="A17" s="27" t="s">
        <v>126</v>
      </c>
      <c r="B17" s="27"/>
      <c r="C17" s="27"/>
      <c r="D17" s="27"/>
    </row>
  </sheetData>
  <sheetProtection sheet="1" selectLockedCell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zoomScalePageLayoutView="0" workbookViewId="0" topLeftCell="A1">
      <selection activeCell="B2" sqref="B2"/>
    </sheetView>
  </sheetViews>
  <sheetFormatPr defaultColWidth="11.421875" defaultRowHeight="15"/>
  <cols>
    <col min="1" max="1" width="54.28125" style="31" customWidth="1"/>
    <col min="2" max="5" width="12.7109375" style="31" customWidth="1"/>
    <col min="6" max="16384" width="11.421875" style="31" customWidth="1"/>
  </cols>
  <sheetData>
    <row r="1" spans="1:5" ht="15.75" thickBot="1">
      <c r="A1" s="28"/>
      <c r="B1" s="29" t="s">
        <v>13</v>
      </c>
      <c r="C1" s="30" t="s">
        <v>14</v>
      </c>
      <c r="D1" s="30" t="s">
        <v>15</v>
      </c>
      <c r="E1" s="30" t="s">
        <v>22</v>
      </c>
    </row>
    <row r="2" spans="1:5" ht="15.75" thickBot="1">
      <c r="A2" s="32" t="s">
        <v>21</v>
      </c>
      <c r="B2" s="56" t="s">
        <v>16</v>
      </c>
      <c r="C2" s="57" t="s">
        <v>17</v>
      </c>
      <c r="D2" s="57"/>
      <c r="E2" s="57"/>
    </row>
    <row r="3" spans="1:5" ht="15">
      <c r="A3" s="33" t="s">
        <v>18</v>
      </c>
      <c r="B3" s="1">
        <v>1.2</v>
      </c>
      <c r="C3" s="1">
        <v>0.3</v>
      </c>
      <c r="D3" s="1"/>
      <c r="E3" s="1"/>
    </row>
    <row r="4" spans="1:5" ht="15">
      <c r="A4" s="33" t="s">
        <v>26</v>
      </c>
      <c r="B4" s="1">
        <v>60</v>
      </c>
      <c r="C4" s="1">
        <v>12</v>
      </c>
      <c r="D4" s="1"/>
      <c r="E4" s="1"/>
    </row>
    <row r="5" spans="1:5" ht="15">
      <c r="A5" s="34" t="s">
        <v>33</v>
      </c>
      <c r="B5" s="35">
        <f>IF(B7&gt;0,B7*B13,0)</f>
        <v>51.800000000000004</v>
      </c>
      <c r="C5" s="35">
        <f>IF(C7&gt;0,C7*C13,0)</f>
        <v>7.68</v>
      </c>
      <c r="D5" s="35">
        <f>IF(D7&gt;0,D7*D13,0)</f>
        <v>0</v>
      </c>
      <c r="E5" s="35">
        <f>IF(E7&gt;0,E7*E13,0)</f>
        <v>0</v>
      </c>
    </row>
    <row r="6" spans="1:5" ht="15">
      <c r="A6" s="34" t="s">
        <v>43</v>
      </c>
      <c r="B6" s="35">
        <f>IF(B3&gt;0,B5/B3,0)</f>
        <v>43.16666666666667</v>
      </c>
      <c r="C6" s="35">
        <f>IF(C3&gt;0,C5/C3,0)</f>
        <v>25.6</v>
      </c>
      <c r="D6" s="35">
        <f>IF(D3&gt;0,D5/D3,0)</f>
        <v>0</v>
      </c>
      <c r="E6" s="35">
        <f>IF(E3&gt;0,E5/E3,0)</f>
        <v>0</v>
      </c>
    </row>
    <row r="7" spans="1:5" ht="15">
      <c r="A7" s="33" t="s">
        <v>20</v>
      </c>
      <c r="B7" s="1">
        <v>185</v>
      </c>
      <c r="C7" s="1">
        <v>48</v>
      </c>
      <c r="D7" s="1"/>
      <c r="E7" s="1"/>
    </row>
    <row r="8" spans="1:5" ht="15">
      <c r="A8" s="33" t="s">
        <v>19</v>
      </c>
      <c r="B8" s="1">
        <v>22</v>
      </c>
      <c r="C8" s="1">
        <v>19</v>
      </c>
      <c r="D8" s="1"/>
      <c r="E8" s="1"/>
    </row>
    <row r="9" spans="1:5" ht="15">
      <c r="A9" s="36" t="s">
        <v>62</v>
      </c>
      <c r="B9" s="1">
        <v>21</v>
      </c>
      <c r="C9" s="1">
        <v>17</v>
      </c>
      <c r="D9" s="1"/>
      <c r="E9" s="1"/>
    </row>
    <row r="10" spans="1:5" ht="15">
      <c r="A10" s="37" t="s">
        <v>34</v>
      </c>
      <c r="B10" s="38">
        <f>IF(B8&gt;0,B9/B8*100,0)</f>
        <v>95.45454545454545</v>
      </c>
      <c r="C10" s="38">
        <f>IF(C8&gt;0,C9/C8*100,0)</f>
        <v>89.47368421052632</v>
      </c>
      <c r="D10" s="38">
        <f>IF(D8&gt;0,D9/D8*100,0)</f>
        <v>0</v>
      </c>
      <c r="E10" s="38">
        <f>IF(E8&gt;0,E9/E8*100,0)</f>
        <v>0</v>
      </c>
    </row>
    <row r="11" spans="1:5" ht="15">
      <c r="A11" s="70" t="s">
        <v>35</v>
      </c>
      <c r="B11" s="71">
        <f>IF(B9&gt;0,B8-((B9-5)/2)+1,0)</f>
        <v>15</v>
      </c>
      <c r="C11" s="71">
        <f>IF(C9&gt;0,C8-((C9-5)/2)+1,0)</f>
        <v>14</v>
      </c>
      <c r="D11" s="71">
        <f>IF(D9&gt;0,D8-((D9-5)/2)+1,0)</f>
        <v>0</v>
      </c>
      <c r="E11" s="71">
        <f>IF(E9&gt;0,E8-((E9-5)/2)+1,0)</f>
        <v>0</v>
      </c>
    </row>
    <row r="12" spans="1:5" ht="15">
      <c r="A12" s="72" t="s">
        <v>127</v>
      </c>
      <c r="B12" s="71">
        <f>IF(B9&gt;0,B9-5,0)</f>
        <v>16</v>
      </c>
      <c r="C12" s="71">
        <f>IF(C9&gt;0,C9-5,0)</f>
        <v>12</v>
      </c>
      <c r="D12" s="71">
        <f>IF(D9&gt;0,D9-5,0)</f>
        <v>0</v>
      </c>
      <c r="E12" s="71">
        <f>IF(E9&gt;0,E9-5,0)</f>
        <v>0</v>
      </c>
    </row>
    <row r="13" spans="1:5" ht="15">
      <c r="A13" s="39" t="s">
        <v>44</v>
      </c>
      <c r="B13" s="1">
        <v>0.28</v>
      </c>
      <c r="C13" s="1">
        <v>0.16</v>
      </c>
      <c r="D13" s="1"/>
      <c r="E13" s="1"/>
    </row>
    <row r="14" spans="1:5" ht="15">
      <c r="A14" s="28"/>
      <c r="B14" s="40"/>
      <c r="C14" s="40"/>
      <c r="D14" s="40"/>
      <c r="E14" s="40"/>
    </row>
    <row r="15" spans="1:5" ht="15.75" thickBot="1">
      <c r="A15" s="32" t="s">
        <v>42</v>
      </c>
      <c r="B15" s="41"/>
      <c r="C15" s="41"/>
      <c r="D15" s="41"/>
      <c r="E15" s="41"/>
    </row>
    <row r="16" spans="1:5" ht="15">
      <c r="A16" s="33" t="s">
        <v>23</v>
      </c>
      <c r="B16" s="1">
        <v>40</v>
      </c>
      <c r="C16" s="1">
        <v>40</v>
      </c>
      <c r="D16" s="1"/>
      <c r="E16" s="1"/>
    </row>
    <row r="17" spans="1:5" ht="15">
      <c r="A17" s="33" t="s">
        <v>24</v>
      </c>
      <c r="B17" s="1">
        <v>50</v>
      </c>
      <c r="C17" s="1">
        <v>60</v>
      </c>
      <c r="D17" s="1"/>
      <c r="E17" s="1"/>
    </row>
    <row r="18" spans="1:5" ht="15">
      <c r="A18" s="33" t="s">
        <v>25</v>
      </c>
      <c r="B18" s="1"/>
      <c r="C18" s="1">
        <v>0</v>
      </c>
      <c r="D18" s="1"/>
      <c r="E18" s="1"/>
    </row>
    <row r="19" spans="1:6" ht="15">
      <c r="A19" s="34" t="s">
        <v>36</v>
      </c>
      <c r="B19" s="35">
        <f>IF(B16&gt;0,B5*B16/100,0)</f>
        <v>20.72</v>
      </c>
      <c r="C19" s="35">
        <f>IF(C16&gt;0,C5*C16/100,0)</f>
        <v>3.072</v>
      </c>
      <c r="D19" s="35">
        <f>IF(D16&gt;0,D5*D16/100,0)</f>
        <v>0</v>
      </c>
      <c r="E19" s="35">
        <f>IF(E16&gt;0,E5*E16/100,0)</f>
        <v>0</v>
      </c>
      <c r="F19" s="73">
        <f>SUM(B19:E19)</f>
        <v>23.791999999999998</v>
      </c>
    </row>
    <row r="20" spans="1:6" ht="15">
      <c r="A20" s="34" t="s">
        <v>37</v>
      </c>
      <c r="B20" s="35">
        <f>IF(B17&gt;0,B17*B5/100,0)</f>
        <v>25.9</v>
      </c>
      <c r="C20" s="35">
        <f>IF(C17&gt;0,C17*C5/100,0)</f>
        <v>4.608</v>
      </c>
      <c r="D20" s="35">
        <f>IF(D17&gt;0,D17*D5/100,0)</f>
        <v>0</v>
      </c>
      <c r="E20" s="35">
        <f>IF(E17&gt;0,E17*E5/100,0)</f>
        <v>0</v>
      </c>
      <c r="F20" s="73">
        <f>SUM(B20:E20)</f>
        <v>30.508</v>
      </c>
    </row>
    <row r="21" spans="1:6" ht="15">
      <c r="A21" s="34" t="s">
        <v>38</v>
      </c>
      <c r="B21" s="35">
        <f>IF(B18&gt;0,B18*B5/100,0)</f>
        <v>0</v>
      </c>
      <c r="C21" s="35">
        <f>IF(C18&gt;0,C18*C5/100,0)</f>
        <v>0</v>
      </c>
      <c r="D21" s="35">
        <f>IF(D18&gt;0,D18*D5/100,0)</f>
        <v>0</v>
      </c>
      <c r="E21" s="35">
        <f>IF(E18&gt;0,E18*E5/100,0)</f>
        <v>0</v>
      </c>
      <c r="F21" s="73">
        <f>SUM(B21:E21)</f>
        <v>0</v>
      </c>
    </row>
    <row r="22" ht="15">
      <c r="B22" s="42"/>
    </row>
    <row r="23" spans="1:5" ht="15.75" thickBot="1">
      <c r="A23" s="32" t="s">
        <v>45</v>
      </c>
      <c r="B23" s="41"/>
      <c r="C23" s="41"/>
      <c r="D23" s="41"/>
      <c r="E23" s="41"/>
    </row>
    <row r="24" spans="1:5" ht="15">
      <c r="A24" s="43" t="s">
        <v>46</v>
      </c>
      <c r="B24" s="2">
        <v>80</v>
      </c>
      <c r="C24" s="2">
        <v>90</v>
      </c>
      <c r="D24" s="2"/>
      <c r="E24" s="2"/>
    </row>
    <row r="25" spans="1:5" ht="15">
      <c r="A25" s="43" t="s">
        <v>49</v>
      </c>
      <c r="B25" s="3">
        <v>20</v>
      </c>
      <c r="C25" s="3">
        <v>10</v>
      </c>
      <c r="D25" s="3"/>
      <c r="E25" s="3"/>
    </row>
    <row r="26" spans="1:5" ht="15">
      <c r="A26" s="43" t="s">
        <v>50</v>
      </c>
      <c r="B26" s="3">
        <v>0</v>
      </c>
      <c r="C26" s="3">
        <v>0</v>
      </c>
      <c r="D26" s="3"/>
      <c r="E26" s="3"/>
    </row>
    <row r="27" spans="1:5" ht="15">
      <c r="A27" s="43" t="s">
        <v>51</v>
      </c>
      <c r="B27" s="3">
        <v>0</v>
      </c>
      <c r="C27" s="3">
        <v>0</v>
      </c>
      <c r="D27" s="3"/>
      <c r="E27" s="3"/>
    </row>
    <row r="28" spans="1:5" ht="15">
      <c r="A28" s="43" t="s">
        <v>52</v>
      </c>
      <c r="B28" s="3">
        <v>0</v>
      </c>
      <c r="C28" s="3">
        <v>0</v>
      </c>
      <c r="D28" s="3"/>
      <c r="E28" s="3"/>
    </row>
    <row r="29" spans="1:5" ht="15">
      <c r="A29" s="43" t="s">
        <v>53</v>
      </c>
      <c r="B29" s="3">
        <v>0</v>
      </c>
      <c r="C29" s="3">
        <v>0</v>
      </c>
      <c r="D29" s="3"/>
      <c r="E29" s="3"/>
    </row>
    <row r="30" spans="1:5" ht="15">
      <c r="A30" s="43" t="s">
        <v>54</v>
      </c>
      <c r="B30" s="3">
        <v>0</v>
      </c>
      <c r="C30" s="3">
        <v>0</v>
      </c>
      <c r="D30" s="3"/>
      <c r="E30" s="3"/>
    </row>
    <row r="31" spans="1:5" ht="15">
      <c r="A31" s="43" t="s">
        <v>55</v>
      </c>
      <c r="B31" s="3">
        <v>0</v>
      </c>
      <c r="C31" s="3">
        <v>0</v>
      </c>
      <c r="D31" s="3"/>
      <c r="E31" s="3"/>
    </row>
    <row r="32" spans="1:5" ht="15">
      <c r="A32" s="44" t="s">
        <v>47</v>
      </c>
      <c r="B32" s="35">
        <f>IF(B24&gt;0,B24*$B$19/100,0)</f>
        <v>16.576</v>
      </c>
      <c r="C32" s="35">
        <f>IF(C24&gt;0,C24*$C$19/100,0)</f>
        <v>2.7648</v>
      </c>
      <c r="D32" s="35">
        <f>IF(D24&gt;0,D24*$D$19/100,0)</f>
        <v>0</v>
      </c>
      <c r="E32" s="35">
        <f>IF(E24&gt;0,E24*$E$19/100,0)</f>
        <v>0</v>
      </c>
    </row>
    <row r="33" spans="1:5" ht="15">
      <c r="A33" s="44" t="s">
        <v>48</v>
      </c>
      <c r="B33" s="35">
        <f aca="true" t="shared" si="0" ref="B33:B39">IF(B25&gt;0,B25*$B$19/100,0)</f>
        <v>4.144</v>
      </c>
      <c r="C33" s="35">
        <f aca="true" t="shared" si="1" ref="C33:C39">IF(C25&gt;0,C25*$C$19/100,0)</f>
        <v>0.3072</v>
      </c>
      <c r="D33" s="35">
        <f aca="true" t="shared" si="2" ref="D33:D39">IF(D25&gt;0,D25*$D$19/100,0)</f>
        <v>0</v>
      </c>
      <c r="E33" s="35">
        <f aca="true" t="shared" si="3" ref="E33:E39">IF(E25&gt;0,E25*$E$19/100,0)</f>
        <v>0</v>
      </c>
    </row>
    <row r="34" spans="1:5" ht="15">
      <c r="A34" s="44" t="s">
        <v>56</v>
      </c>
      <c r="B34" s="35">
        <f t="shared" si="0"/>
        <v>0</v>
      </c>
      <c r="C34" s="35">
        <f t="shared" si="1"/>
        <v>0</v>
      </c>
      <c r="D34" s="35">
        <f t="shared" si="2"/>
        <v>0</v>
      </c>
      <c r="E34" s="35">
        <f t="shared" si="3"/>
        <v>0</v>
      </c>
    </row>
    <row r="35" spans="1:5" ht="15">
      <c r="A35" s="44" t="s">
        <v>57</v>
      </c>
      <c r="B35" s="35">
        <f t="shared" si="0"/>
        <v>0</v>
      </c>
      <c r="C35" s="35">
        <f t="shared" si="1"/>
        <v>0</v>
      </c>
      <c r="D35" s="35">
        <f t="shared" si="2"/>
        <v>0</v>
      </c>
      <c r="E35" s="35">
        <f t="shared" si="3"/>
        <v>0</v>
      </c>
    </row>
    <row r="36" spans="1:5" ht="15">
      <c r="A36" s="44" t="s">
        <v>58</v>
      </c>
      <c r="B36" s="35">
        <f t="shared" si="0"/>
        <v>0</v>
      </c>
      <c r="C36" s="35">
        <f t="shared" si="1"/>
        <v>0</v>
      </c>
      <c r="D36" s="35">
        <f t="shared" si="2"/>
        <v>0</v>
      </c>
      <c r="E36" s="35">
        <f t="shared" si="3"/>
        <v>0</v>
      </c>
    </row>
    <row r="37" spans="1:5" ht="15">
      <c r="A37" s="44" t="s">
        <v>59</v>
      </c>
      <c r="B37" s="35">
        <f t="shared" si="0"/>
        <v>0</v>
      </c>
      <c r="C37" s="35">
        <f t="shared" si="1"/>
        <v>0</v>
      </c>
      <c r="D37" s="35">
        <f t="shared" si="2"/>
        <v>0</v>
      </c>
      <c r="E37" s="35">
        <f t="shared" si="3"/>
        <v>0</v>
      </c>
    </row>
    <row r="38" spans="1:5" ht="15">
      <c r="A38" s="44" t="s">
        <v>60</v>
      </c>
      <c r="B38" s="35">
        <f t="shared" si="0"/>
        <v>0</v>
      </c>
      <c r="C38" s="35">
        <f t="shared" si="1"/>
        <v>0</v>
      </c>
      <c r="D38" s="35">
        <f t="shared" si="2"/>
        <v>0</v>
      </c>
      <c r="E38" s="35">
        <f t="shared" si="3"/>
        <v>0</v>
      </c>
    </row>
    <row r="39" spans="1:5" ht="15">
      <c r="A39" s="44" t="s">
        <v>61</v>
      </c>
      <c r="B39" s="35">
        <f t="shared" si="0"/>
        <v>0</v>
      </c>
      <c r="C39" s="35">
        <f t="shared" si="1"/>
        <v>0</v>
      </c>
      <c r="D39" s="35">
        <f t="shared" si="2"/>
        <v>0</v>
      </c>
      <c r="E39" s="35">
        <f t="shared" si="3"/>
        <v>0</v>
      </c>
    </row>
    <row r="40" spans="1:5" ht="15">
      <c r="A40" s="45" t="s">
        <v>63</v>
      </c>
      <c r="B40" s="46">
        <f>SUM(B32:B39)</f>
        <v>20.72</v>
      </c>
      <c r="C40" s="46">
        <f>SUM(C32:C39)</f>
        <v>3.072</v>
      </c>
      <c r="D40" s="46">
        <f>SUM(D32:D39)</f>
        <v>0</v>
      </c>
      <c r="E40" s="46">
        <f>SUM(E32:E39)</f>
        <v>0</v>
      </c>
    </row>
    <row r="42" spans="1:5" ht="15.75" thickBot="1">
      <c r="A42" s="32" t="s">
        <v>27</v>
      </c>
      <c r="B42" s="41"/>
      <c r="C42" s="41"/>
      <c r="D42" s="41"/>
      <c r="E42" s="41"/>
    </row>
    <row r="43" spans="1:5" ht="15">
      <c r="A43" s="33" t="s">
        <v>28</v>
      </c>
      <c r="B43" s="3">
        <v>0</v>
      </c>
      <c r="C43" s="3">
        <v>0</v>
      </c>
      <c r="D43" s="3"/>
      <c r="E43" s="3"/>
    </row>
    <row r="44" spans="1:5" ht="15">
      <c r="A44" s="33" t="s">
        <v>29</v>
      </c>
      <c r="B44" s="3">
        <v>85</v>
      </c>
      <c r="C44" s="3">
        <v>80</v>
      </c>
      <c r="D44" s="3"/>
      <c r="E44" s="3"/>
    </row>
    <row r="45" spans="1:6" ht="15">
      <c r="A45" s="33" t="s">
        <v>30</v>
      </c>
      <c r="B45" s="3">
        <v>10</v>
      </c>
      <c r="C45" s="3">
        <v>20</v>
      </c>
      <c r="D45" s="3"/>
      <c r="E45" s="3"/>
      <c r="F45" s="33"/>
    </row>
    <row r="46" spans="1:6" ht="15">
      <c r="A46" s="33" t="s">
        <v>31</v>
      </c>
      <c r="B46" s="3">
        <v>5</v>
      </c>
      <c r="C46" s="3">
        <v>0</v>
      </c>
      <c r="D46" s="3"/>
      <c r="E46" s="3"/>
      <c r="F46" s="33"/>
    </row>
    <row r="47" spans="1:6" ht="15">
      <c r="A47" s="47" t="s">
        <v>32</v>
      </c>
      <c r="B47" s="48">
        <f>IF(B43&gt;0,B43*B19/100,0)</f>
        <v>0</v>
      </c>
      <c r="C47" s="48">
        <f>IF(C43&gt;0,C43*C19/100,0)</f>
        <v>0</v>
      </c>
      <c r="D47" s="48">
        <f>IF(D43&gt;0,D43*D19/100,0)</f>
        <v>0</v>
      </c>
      <c r="E47" s="48">
        <f>IF(E43&gt;0,E43*E19/100,0)</f>
        <v>0</v>
      </c>
      <c r="F47" s="33"/>
    </row>
    <row r="48" spans="1:6" ht="15">
      <c r="A48" s="47" t="s">
        <v>39</v>
      </c>
      <c r="B48" s="48">
        <f>IF(B44&gt;0,B44*B19/100,0)</f>
        <v>17.612</v>
      </c>
      <c r="C48" s="48">
        <f>IF(C44&gt;0,C44*C19/100,0)</f>
        <v>2.4576</v>
      </c>
      <c r="D48" s="48">
        <f>IF(D44&gt;0,D44*D19/100,0)</f>
        <v>0</v>
      </c>
      <c r="E48" s="48">
        <f>IF(E44&gt;0,E44*E19/100,0)</f>
        <v>0</v>
      </c>
      <c r="F48" s="33"/>
    </row>
    <row r="49" spans="1:6" ht="15">
      <c r="A49" s="47" t="s">
        <v>40</v>
      </c>
      <c r="B49" s="48">
        <f>IF(B45&gt;0,B45*B19/100,0)</f>
        <v>2.072</v>
      </c>
      <c r="C49" s="48">
        <f>IF(C45&gt;0,C45*C19/100,0)</f>
        <v>0.6144</v>
      </c>
      <c r="D49" s="48">
        <f>IF(D45&gt;0,D45*D19/100,0)</f>
        <v>0</v>
      </c>
      <c r="E49" s="48">
        <f>IF(E45&gt;0,E45*E19/100,0)</f>
        <v>0</v>
      </c>
      <c r="F49" s="33"/>
    </row>
    <row r="50" spans="1:5" ht="15">
      <c r="A50" s="47" t="s">
        <v>41</v>
      </c>
      <c r="B50" s="48">
        <f>IF(B46&gt;0,B46*B19/100,0)</f>
        <v>1.036</v>
      </c>
      <c r="C50" s="48">
        <f>IF(C46&gt;0,C46*C19/100,0)</f>
        <v>0</v>
      </c>
      <c r="D50" s="48">
        <f>IF(D46&gt;0,D46*D19/100,0)</f>
        <v>0</v>
      </c>
      <c r="E50" s="48">
        <f>IF(E46&gt;0,E46*E19/100,0)</f>
        <v>0</v>
      </c>
    </row>
    <row r="51" spans="1:6" ht="15">
      <c r="A51" s="47" t="s">
        <v>128</v>
      </c>
      <c r="B51" s="73">
        <f>SUM(B47:B50)</f>
        <v>20.72</v>
      </c>
      <c r="C51" s="73">
        <f>SUM(C47:C50)</f>
        <v>3.0719999999999996</v>
      </c>
      <c r="D51" s="73">
        <f>SUM(D47:D50)</f>
        <v>0</v>
      </c>
      <c r="E51" s="73">
        <f>SUM(E47:E50)</f>
        <v>0</v>
      </c>
      <c r="F51" s="73">
        <f>SUM(B51:E51)</f>
        <v>23.791999999999998</v>
      </c>
    </row>
    <row r="52" spans="1:5" ht="15.75" thickBot="1">
      <c r="A52" s="49" t="s">
        <v>123</v>
      </c>
      <c r="B52" s="50"/>
      <c r="C52" s="50"/>
      <c r="D52" s="50"/>
      <c r="E52" s="50"/>
    </row>
    <row r="53" spans="1:5" ht="15">
      <c r="A53" s="37" t="s">
        <v>85</v>
      </c>
      <c r="B53" s="51">
        <f>SUM(NR!B53:B60)</f>
        <v>0</v>
      </c>
      <c r="C53" s="51">
        <f>SUM(NR!C53:C60)</f>
        <v>0</v>
      </c>
      <c r="D53" s="51">
        <f>SUM(NR!D53:D60)</f>
        <v>0</v>
      </c>
      <c r="E53" s="51">
        <f>SUM(NR!E53:E60)</f>
        <v>0</v>
      </c>
    </row>
    <row r="54" spans="1:5" ht="15">
      <c r="A54" s="37" t="s">
        <v>82</v>
      </c>
      <c r="B54" s="51">
        <f>SUM(NR!B63:B70)</f>
        <v>1000.3616</v>
      </c>
      <c r="C54" s="51">
        <f>SUM(NR!C63:C70)</f>
        <v>95.10912000000002</v>
      </c>
      <c r="D54" s="51">
        <f>SUM(NR!D63:D70)</f>
        <v>0</v>
      </c>
      <c r="E54" s="51">
        <f>SUM(NR!E63:E70)</f>
        <v>0</v>
      </c>
    </row>
    <row r="55" spans="1:5" ht="15">
      <c r="A55" s="37" t="s">
        <v>83</v>
      </c>
      <c r="B55" s="51">
        <f>SUM(NR!B73:B80)</f>
        <v>99.0416</v>
      </c>
      <c r="C55" s="51">
        <f>SUM(NR!C73:C80)</f>
        <v>23.347200000000004</v>
      </c>
      <c r="D55" s="51">
        <f>SUM(NR!D73:D80)</f>
        <v>0</v>
      </c>
      <c r="E55" s="51">
        <f>SUM(NR!E73:E80)</f>
        <v>0</v>
      </c>
    </row>
    <row r="56" spans="1:5" ht="15">
      <c r="A56" s="37" t="s">
        <v>84</v>
      </c>
      <c r="B56" s="51">
        <f>SUM(NR!B83:B90)</f>
        <v>34.3952</v>
      </c>
      <c r="C56" s="51">
        <f>SUM(NR!C83:C90)</f>
        <v>0</v>
      </c>
      <c r="D56" s="51">
        <f>SUM(NR!D83:D90)</f>
        <v>0</v>
      </c>
      <c r="E56" s="51">
        <f>SUM(NR!E83:E90)</f>
        <v>0</v>
      </c>
    </row>
    <row r="57" spans="1:5" ht="15">
      <c r="A57" s="37" t="s">
        <v>2</v>
      </c>
      <c r="B57" s="51">
        <f>SUM(NR!B92)</f>
        <v>1217.3</v>
      </c>
      <c r="C57" s="51">
        <f>SUM(NR!C92)</f>
        <v>193.53599999999997</v>
      </c>
      <c r="D57" s="51">
        <f>SUM(NR!D92)</f>
        <v>0</v>
      </c>
      <c r="E57" s="51">
        <f>SUM(NR!E92)</f>
        <v>0</v>
      </c>
    </row>
    <row r="58" spans="1:5" ht="15">
      <c r="A58" s="37" t="s">
        <v>3</v>
      </c>
      <c r="B58" s="51">
        <f>SUM(NR!B94)</f>
        <v>0</v>
      </c>
      <c r="C58" s="51">
        <f>SUM(NR!C94)</f>
        <v>0</v>
      </c>
      <c r="D58" s="51">
        <f>SUM(NR!D94)</f>
        <v>0</v>
      </c>
      <c r="E58" s="51">
        <f>SUM(NR!E94)</f>
        <v>0</v>
      </c>
    </row>
    <row r="59" spans="1:6" ht="15">
      <c r="A59" s="52" t="s">
        <v>117</v>
      </c>
      <c r="B59" s="53">
        <f>SUM(B53:B58)</f>
        <v>2351.0984</v>
      </c>
      <c r="C59" s="53">
        <f>SUM(C53:C58)</f>
        <v>311.99232</v>
      </c>
      <c r="D59" s="53">
        <f>SUM(D53:D58)</f>
        <v>0</v>
      </c>
      <c r="E59" s="53">
        <f>SUM(E53:E58)</f>
        <v>0</v>
      </c>
      <c r="F59" s="53">
        <f>SUM(B59:E59)</f>
        <v>2663.0907199999997</v>
      </c>
    </row>
    <row r="61" spans="1:5" ht="15">
      <c r="A61" s="37" t="s">
        <v>6</v>
      </c>
      <c r="B61" s="54" t="s">
        <v>80</v>
      </c>
      <c r="C61" s="34"/>
      <c r="D61" s="34"/>
      <c r="E61" s="55">
        <f>'Vorkalkulation HE Kosten'!D27</f>
        <v>882.3104</v>
      </c>
    </row>
    <row r="62" spans="2:6" ht="15">
      <c r="B62" s="54" t="s">
        <v>81</v>
      </c>
      <c r="C62" s="34"/>
      <c r="D62" s="34"/>
      <c r="E62" s="55">
        <f>'Vorkalkulation HE Kosten'!D28</f>
        <v>325.79999999999995</v>
      </c>
      <c r="F62" s="53">
        <f>SUM(E61:E62)</f>
        <v>1208.1104</v>
      </c>
    </row>
  </sheetData>
  <sheetProtection sheet="1" selectLockedCell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C45" sqref="C45"/>
    </sheetView>
  </sheetViews>
  <sheetFormatPr defaultColWidth="11.421875" defaultRowHeight="15"/>
  <cols>
    <col min="1" max="1" width="46.00390625" style="7" customWidth="1"/>
    <col min="2" max="16384" width="11.421875" style="7" customWidth="1"/>
  </cols>
  <sheetData>
    <row r="1" spans="1:5" ht="15.75" thickBot="1">
      <c r="A1" s="32" t="s">
        <v>72</v>
      </c>
      <c r="B1" s="29" t="s">
        <v>13</v>
      </c>
      <c r="C1" s="30" t="s">
        <v>14</v>
      </c>
      <c r="D1" s="30" t="s">
        <v>15</v>
      </c>
      <c r="E1" s="30" t="s">
        <v>22</v>
      </c>
    </row>
    <row r="2" spans="2:5" ht="15">
      <c r="B2" s="58" t="str">
        <f>'Vorkalkulation Menge'!B2</f>
        <v>Fichte</v>
      </c>
      <c r="C2" s="58" t="str">
        <f>'Vorkalkulation Menge'!C2</f>
        <v>Kiefer</v>
      </c>
      <c r="D2" s="58">
        <f>'Vorkalkulation Menge'!D2</f>
        <v>0</v>
      </c>
      <c r="E2" s="58">
        <f>'Vorkalkulation Menge'!E2</f>
        <v>0</v>
      </c>
    </row>
    <row r="3" spans="1:5" ht="15">
      <c r="A3" s="59" t="s">
        <v>73</v>
      </c>
      <c r="B3" s="59"/>
      <c r="C3" s="59"/>
      <c r="D3" s="59"/>
      <c r="E3" s="59"/>
    </row>
    <row r="4" spans="1:5" ht="15">
      <c r="A4" s="60" t="s">
        <v>64</v>
      </c>
      <c r="B4" s="4">
        <v>0</v>
      </c>
      <c r="C4" s="4">
        <v>0</v>
      </c>
      <c r="D4" s="4"/>
      <c r="E4" s="4"/>
    </row>
    <row r="5" spans="1:5" ht="15">
      <c r="A5" s="60" t="s">
        <v>65</v>
      </c>
      <c r="B5" s="4">
        <v>0</v>
      </c>
      <c r="C5" s="4">
        <v>0</v>
      </c>
      <c r="D5" s="4"/>
      <c r="E5" s="4"/>
    </row>
    <row r="6" spans="1:5" ht="15">
      <c r="A6" s="60" t="s">
        <v>66</v>
      </c>
      <c r="B6" s="4">
        <v>0</v>
      </c>
      <c r="C6" s="4">
        <v>0</v>
      </c>
      <c r="D6" s="4"/>
      <c r="E6" s="4"/>
    </row>
    <row r="7" spans="1:5" ht="15">
      <c r="A7" s="60" t="s">
        <v>67</v>
      </c>
      <c r="B7" s="4">
        <v>0</v>
      </c>
      <c r="C7" s="4">
        <v>0</v>
      </c>
      <c r="D7" s="4"/>
      <c r="E7" s="4"/>
    </row>
    <row r="8" spans="1:5" ht="15">
      <c r="A8" s="60" t="s">
        <v>68</v>
      </c>
      <c r="B8" s="4">
        <v>0</v>
      </c>
      <c r="C8" s="4">
        <v>0</v>
      </c>
      <c r="D8" s="4"/>
      <c r="E8" s="4"/>
    </row>
    <row r="9" spans="1:5" ht="15">
      <c r="A9" s="60" t="s">
        <v>69</v>
      </c>
      <c r="B9" s="4">
        <v>0</v>
      </c>
      <c r="C9" s="4">
        <v>0</v>
      </c>
      <c r="D9" s="4"/>
      <c r="E9" s="4"/>
    </row>
    <row r="10" spans="1:5" ht="15">
      <c r="A10" s="60" t="s">
        <v>70</v>
      </c>
      <c r="B10" s="4">
        <v>0</v>
      </c>
      <c r="C10" s="4">
        <v>0</v>
      </c>
      <c r="D10" s="4"/>
      <c r="E10" s="4"/>
    </row>
    <row r="11" spans="1:5" ht="15">
      <c r="A11" s="60" t="s">
        <v>71</v>
      </c>
      <c r="B11" s="4">
        <v>0</v>
      </c>
      <c r="C11" s="4">
        <v>0</v>
      </c>
      <c r="D11" s="4"/>
      <c r="E11" s="4"/>
    </row>
    <row r="12" spans="2:5" ht="15">
      <c r="B12" s="61"/>
      <c r="C12" s="61"/>
      <c r="D12" s="61"/>
      <c r="E12" s="61"/>
    </row>
    <row r="13" spans="1:5" ht="15">
      <c r="A13" s="59" t="s">
        <v>74</v>
      </c>
      <c r="B13" s="62"/>
      <c r="C13" s="62"/>
      <c r="D13" s="62"/>
      <c r="E13" s="62"/>
    </row>
    <row r="14" spans="1:5" ht="15">
      <c r="A14" s="60" t="s">
        <v>64</v>
      </c>
      <c r="B14" s="4">
        <v>55</v>
      </c>
      <c r="C14" s="4">
        <v>38</v>
      </c>
      <c r="D14" s="4"/>
      <c r="E14" s="4"/>
    </row>
    <row r="15" spans="1:5" ht="15">
      <c r="A15" s="60" t="s">
        <v>65</v>
      </c>
      <c r="B15" s="4">
        <v>64</v>
      </c>
      <c r="C15" s="4">
        <v>45</v>
      </c>
      <c r="D15" s="4"/>
      <c r="E15" s="4"/>
    </row>
    <row r="16" spans="1:5" ht="15">
      <c r="A16" s="60" t="s">
        <v>66</v>
      </c>
      <c r="B16" s="4">
        <v>75</v>
      </c>
      <c r="C16" s="4">
        <v>55</v>
      </c>
      <c r="D16" s="4"/>
      <c r="E16" s="4"/>
    </row>
    <row r="17" spans="1:5" ht="15">
      <c r="A17" s="60" t="s">
        <v>67</v>
      </c>
      <c r="B17" s="4">
        <v>75</v>
      </c>
      <c r="C17" s="4">
        <v>65</v>
      </c>
      <c r="D17" s="4"/>
      <c r="E17" s="4"/>
    </row>
    <row r="18" spans="1:5" ht="15">
      <c r="A18" s="60" t="s">
        <v>68</v>
      </c>
      <c r="B18" s="4">
        <v>73</v>
      </c>
      <c r="C18" s="4">
        <v>75</v>
      </c>
      <c r="D18" s="4"/>
      <c r="E18" s="4"/>
    </row>
    <row r="19" spans="1:5" ht="15">
      <c r="A19" s="60" t="s">
        <v>69</v>
      </c>
      <c r="B19" s="4">
        <v>70</v>
      </c>
      <c r="C19" s="4">
        <v>86</v>
      </c>
      <c r="D19" s="4"/>
      <c r="E19" s="4"/>
    </row>
    <row r="20" spans="1:5" ht="15">
      <c r="A20" s="60" t="s">
        <v>70</v>
      </c>
      <c r="B20" s="4">
        <v>65</v>
      </c>
      <c r="C20" s="4">
        <v>90</v>
      </c>
      <c r="D20" s="4"/>
      <c r="E20" s="4"/>
    </row>
    <row r="21" spans="1:5" ht="15">
      <c r="A21" s="60" t="s">
        <v>71</v>
      </c>
      <c r="B21" s="4">
        <v>60</v>
      </c>
      <c r="C21" s="4">
        <v>100</v>
      </c>
      <c r="D21" s="4"/>
      <c r="E21" s="4"/>
    </row>
    <row r="22" spans="1:5" ht="15">
      <c r="A22" s="63"/>
      <c r="B22" s="61"/>
      <c r="C22" s="61"/>
      <c r="D22" s="61"/>
      <c r="E22" s="61"/>
    </row>
    <row r="23" spans="1:5" ht="15">
      <c r="A23" s="59" t="s">
        <v>75</v>
      </c>
      <c r="B23" s="62"/>
      <c r="C23" s="62"/>
      <c r="D23" s="62"/>
      <c r="E23" s="62"/>
    </row>
    <row r="24" spans="1:5" ht="15">
      <c r="A24" s="60" t="s">
        <v>64</v>
      </c>
      <c r="B24" s="4">
        <v>46</v>
      </c>
      <c r="C24" s="4">
        <v>38</v>
      </c>
      <c r="D24" s="4"/>
      <c r="E24" s="4"/>
    </row>
    <row r="25" spans="1:5" ht="15">
      <c r="A25" s="60" t="s">
        <v>65</v>
      </c>
      <c r="B25" s="4">
        <v>55</v>
      </c>
      <c r="C25" s="4">
        <v>38</v>
      </c>
      <c r="D25" s="4"/>
      <c r="E25" s="4"/>
    </row>
    <row r="26" spans="1:5" ht="15">
      <c r="A26" s="60" t="s">
        <v>66</v>
      </c>
      <c r="B26" s="4">
        <v>60</v>
      </c>
      <c r="C26" s="4">
        <v>38</v>
      </c>
      <c r="D26" s="4"/>
      <c r="E26" s="4"/>
    </row>
    <row r="27" spans="1:5" ht="15">
      <c r="A27" s="60" t="s">
        <v>67</v>
      </c>
      <c r="B27" s="4">
        <v>60</v>
      </c>
      <c r="C27" s="4">
        <v>38</v>
      </c>
      <c r="D27" s="4"/>
      <c r="E27" s="4"/>
    </row>
    <row r="28" spans="1:5" ht="15">
      <c r="A28" s="60" t="s">
        <v>68</v>
      </c>
      <c r="B28" s="4">
        <v>55</v>
      </c>
      <c r="C28" s="4">
        <v>38</v>
      </c>
      <c r="D28" s="4"/>
      <c r="E28" s="4"/>
    </row>
    <row r="29" spans="1:5" ht="15">
      <c r="A29" s="60" t="s">
        <v>69</v>
      </c>
      <c r="B29" s="4">
        <v>52</v>
      </c>
      <c r="C29" s="4">
        <v>38</v>
      </c>
      <c r="D29" s="4"/>
      <c r="E29" s="4"/>
    </row>
    <row r="30" spans="1:5" ht="15">
      <c r="A30" s="60" t="s">
        <v>70</v>
      </c>
      <c r="B30" s="4">
        <v>49</v>
      </c>
      <c r="C30" s="4">
        <v>38</v>
      </c>
      <c r="D30" s="4"/>
      <c r="E30" s="4"/>
    </row>
    <row r="31" spans="1:5" ht="15">
      <c r="A31" s="60" t="s">
        <v>71</v>
      </c>
      <c r="B31" s="4">
        <v>40</v>
      </c>
      <c r="C31" s="4">
        <v>38</v>
      </c>
      <c r="D31" s="4"/>
      <c r="E31" s="4"/>
    </row>
    <row r="32" spans="2:5" ht="15">
      <c r="B32" s="61"/>
      <c r="C32" s="61"/>
      <c r="D32" s="61"/>
      <c r="E32" s="61"/>
    </row>
    <row r="33" spans="1:5" ht="15">
      <c r="A33" s="59" t="s">
        <v>76</v>
      </c>
      <c r="B33" s="62"/>
      <c r="C33" s="62"/>
      <c r="D33" s="62"/>
      <c r="E33" s="62"/>
    </row>
    <row r="34" spans="1:5" ht="15">
      <c r="A34" s="60" t="s">
        <v>64</v>
      </c>
      <c r="B34" s="4">
        <v>32</v>
      </c>
      <c r="C34" s="4">
        <v>32</v>
      </c>
      <c r="D34" s="4"/>
      <c r="E34" s="4"/>
    </row>
    <row r="35" spans="1:5" ht="15">
      <c r="A35" s="60" t="s">
        <v>65</v>
      </c>
      <c r="B35" s="4">
        <v>38</v>
      </c>
      <c r="C35" s="4">
        <v>38</v>
      </c>
      <c r="D35" s="4"/>
      <c r="E35" s="4"/>
    </row>
    <row r="36" spans="1:5" ht="15">
      <c r="A36" s="60" t="s">
        <v>66</v>
      </c>
      <c r="B36" s="4">
        <v>42</v>
      </c>
      <c r="C36" s="4">
        <v>42</v>
      </c>
      <c r="D36" s="4"/>
      <c r="E36" s="4"/>
    </row>
    <row r="37" spans="1:5" ht="15">
      <c r="A37" s="60" t="s">
        <v>67</v>
      </c>
      <c r="B37" s="4">
        <v>42</v>
      </c>
      <c r="C37" s="4">
        <v>42</v>
      </c>
      <c r="D37" s="4"/>
      <c r="E37" s="4"/>
    </row>
    <row r="38" spans="1:5" ht="15">
      <c r="A38" s="60" t="s">
        <v>68</v>
      </c>
      <c r="B38" s="4">
        <v>42</v>
      </c>
      <c r="C38" s="4">
        <v>42</v>
      </c>
      <c r="D38" s="4"/>
      <c r="E38" s="4"/>
    </row>
    <row r="39" spans="1:5" ht="15">
      <c r="A39" s="60" t="s">
        <v>69</v>
      </c>
      <c r="B39" s="4">
        <v>42</v>
      </c>
      <c r="C39" s="4">
        <v>42</v>
      </c>
      <c r="D39" s="4"/>
      <c r="E39" s="4"/>
    </row>
    <row r="40" spans="1:5" ht="15">
      <c r="A40" s="60" t="s">
        <v>70</v>
      </c>
      <c r="B40" s="4">
        <v>42</v>
      </c>
      <c r="C40" s="4">
        <v>42</v>
      </c>
      <c r="D40" s="4"/>
      <c r="E40" s="4"/>
    </row>
    <row r="41" spans="1:5" ht="15">
      <c r="A41" s="60" t="s">
        <v>71</v>
      </c>
      <c r="B41" s="4">
        <v>42</v>
      </c>
      <c r="C41" s="4">
        <v>42</v>
      </c>
      <c r="D41" s="4"/>
      <c r="E41" s="4"/>
    </row>
    <row r="42" spans="1:5" ht="15">
      <c r="A42" s="63"/>
      <c r="B42" s="61"/>
      <c r="C42" s="61"/>
      <c r="D42" s="61"/>
      <c r="E42" s="61"/>
    </row>
    <row r="43" spans="1:5" ht="15">
      <c r="A43" s="60" t="s">
        <v>77</v>
      </c>
      <c r="B43" s="4">
        <v>47</v>
      </c>
      <c r="C43" s="4">
        <v>42</v>
      </c>
      <c r="D43" s="4"/>
      <c r="E43" s="4"/>
    </row>
    <row r="44" spans="1:5" ht="15">
      <c r="A44" s="63"/>
      <c r="B44" s="61"/>
      <c r="C44" s="61"/>
      <c r="D44" s="61"/>
      <c r="E44" s="61"/>
    </row>
    <row r="45" spans="1:5" ht="15">
      <c r="A45" s="60" t="s">
        <v>78</v>
      </c>
      <c r="B45" s="4">
        <v>18</v>
      </c>
      <c r="C45" s="4">
        <v>18</v>
      </c>
      <c r="D45" s="4"/>
      <c r="E45" s="4"/>
    </row>
  </sheetData>
  <sheetProtection password="CCBC" sheet="1" objects="1" scenarios="1" selectLockedCells="1"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20" sqref="B20"/>
    </sheetView>
  </sheetViews>
  <sheetFormatPr defaultColWidth="11.421875" defaultRowHeight="15"/>
  <cols>
    <col min="1" max="1" width="39.57421875" style="7" customWidth="1"/>
    <col min="2" max="2" width="14.421875" style="7" customWidth="1"/>
    <col min="3" max="3" width="15.57421875" style="7" customWidth="1"/>
    <col min="4" max="4" width="14.00390625" style="7" customWidth="1"/>
    <col min="5" max="16384" width="11.421875" style="7" customWidth="1"/>
  </cols>
  <sheetData>
    <row r="1" spans="1:4" ht="15.75" thickBot="1">
      <c r="A1" s="32" t="s">
        <v>79</v>
      </c>
      <c r="B1" s="64"/>
      <c r="C1" s="65"/>
      <c r="D1" s="65"/>
    </row>
    <row r="2" ht="15">
      <c r="B2" s="58"/>
    </row>
    <row r="3" spans="1:4" ht="15">
      <c r="A3" s="59" t="s">
        <v>80</v>
      </c>
      <c r="B3" s="66" t="s">
        <v>119</v>
      </c>
      <c r="C3" s="66" t="s">
        <v>118</v>
      </c>
      <c r="D3" s="66" t="s">
        <v>122</v>
      </c>
    </row>
    <row r="4" spans="1:4" ht="15">
      <c r="A4" s="60" t="s">
        <v>64</v>
      </c>
      <c r="B4" s="4">
        <v>12</v>
      </c>
      <c r="C4" s="67">
        <f>SUM(NR!B4:E4,NR!B14:E14,NR!B24:E24,NR!B34:E34)</f>
        <v>19.340799999999998</v>
      </c>
      <c r="D4" s="67">
        <f>C4*B4</f>
        <v>232.08959999999996</v>
      </c>
    </row>
    <row r="5" spans="1:4" ht="15">
      <c r="A5" s="60" t="s">
        <v>65</v>
      </c>
      <c r="B5" s="4">
        <v>9</v>
      </c>
      <c r="C5" s="67">
        <f>SUM(NR!B5:E5,NR!B15:E15,NR!B25:E25,NR!B35:E35)</f>
        <v>4.4512</v>
      </c>
      <c r="D5" s="67">
        <f aca="true" t="shared" si="0" ref="D5:D13">C5*B5</f>
        <v>40.0608</v>
      </c>
    </row>
    <row r="6" spans="1:4" ht="15">
      <c r="A6" s="60" t="s">
        <v>66</v>
      </c>
      <c r="B6" s="4">
        <v>8</v>
      </c>
      <c r="C6" s="67">
        <f>SUM(NR!B6:E6,NR!B16:E16,NR!B26:E26,NR!B36:E36)</f>
        <v>0</v>
      </c>
      <c r="D6" s="67">
        <f t="shared" si="0"/>
        <v>0</v>
      </c>
    </row>
    <row r="7" spans="1:4" ht="15">
      <c r="A7" s="60" t="s">
        <v>67</v>
      </c>
      <c r="B7" s="4">
        <v>7</v>
      </c>
      <c r="C7" s="67">
        <f>SUM(NR!B7:E7,NR!B17:E17,NR!B27:E27,NR!B37:E37)</f>
        <v>0</v>
      </c>
      <c r="D7" s="67">
        <f t="shared" si="0"/>
        <v>0</v>
      </c>
    </row>
    <row r="8" spans="1:4" ht="15">
      <c r="A8" s="60" t="s">
        <v>68</v>
      </c>
      <c r="B8" s="4">
        <v>7</v>
      </c>
      <c r="C8" s="67">
        <f>SUM(NR!B8:E8,NR!B18:E18,NR!B28:E28,NR!B38:E38)</f>
        <v>0</v>
      </c>
      <c r="D8" s="67">
        <f t="shared" si="0"/>
        <v>0</v>
      </c>
    </row>
    <row r="9" spans="1:4" ht="15">
      <c r="A9" s="60" t="s">
        <v>69</v>
      </c>
      <c r="B9" s="4">
        <v>7</v>
      </c>
      <c r="C9" s="67">
        <f>SUM(NR!B9:E9,NR!B19:E19,NR!B29:E29,NR!B39:E39)</f>
        <v>0</v>
      </c>
      <c r="D9" s="67">
        <f t="shared" si="0"/>
        <v>0</v>
      </c>
    </row>
    <row r="10" spans="1:4" ht="15">
      <c r="A10" s="60" t="s">
        <v>70</v>
      </c>
      <c r="B10" s="4">
        <v>7</v>
      </c>
      <c r="C10" s="67">
        <f>SUM(NR!B10:E10,NR!B20:E20,NR!B30:E30,NR!B40:E40)</f>
        <v>0</v>
      </c>
      <c r="D10" s="67">
        <f t="shared" si="0"/>
        <v>0</v>
      </c>
    </row>
    <row r="11" spans="1:4" ht="15">
      <c r="A11" s="60" t="s">
        <v>71</v>
      </c>
      <c r="B11" s="4">
        <v>7</v>
      </c>
      <c r="C11" s="67">
        <f>SUM(NR!B11:E11,NR!B21:E21,NR!B31:E31,NR!B41:E41)</f>
        <v>0</v>
      </c>
      <c r="D11" s="67">
        <f t="shared" si="0"/>
        <v>0</v>
      </c>
    </row>
    <row r="12" spans="1:4" ht="15">
      <c r="A12" s="60" t="s">
        <v>77</v>
      </c>
      <c r="B12" s="4">
        <v>20</v>
      </c>
      <c r="C12" s="68">
        <f>SUM(NR!B43:E43)</f>
        <v>30.508</v>
      </c>
      <c r="D12" s="67">
        <f t="shared" si="0"/>
        <v>610.16</v>
      </c>
    </row>
    <row r="13" spans="1:4" ht="15">
      <c r="A13" s="60" t="s">
        <v>78</v>
      </c>
      <c r="B13" s="4">
        <v>24</v>
      </c>
      <c r="C13" s="68">
        <f>NR!B45:E45</f>
        <v>0</v>
      </c>
      <c r="D13" s="67">
        <f t="shared" si="0"/>
        <v>0</v>
      </c>
    </row>
    <row r="15" spans="1:4" ht="15">
      <c r="A15" s="59" t="s">
        <v>81</v>
      </c>
      <c r="B15" s="59"/>
      <c r="C15" s="59"/>
      <c r="D15" s="59"/>
    </row>
    <row r="16" spans="1:4" ht="15">
      <c r="A16" s="60" t="s">
        <v>64</v>
      </c>
      <c r="B16" s="4">
        <v>6</v>
      </c>
      <c r="C16" s="67">
        <f>C4</f>
        <v>19.340799999999998</v>
      </c>
      <c r="D16" s="67">
        <f>C16*B16</f>
        <v>116.04479999999998</v>
      </c>
    </row>
    <row r="17" spans="1:4" ht="15">
      <c r="A17" s="60" t="s">
        <v>65</v>
      </c>
      <c r="B17" s="4">
        <v>6</v>
      </c>
      <c r="C17" s="67">
        <f aca="true" t="shared" si="1" ref="C17:C25">C5</f>
        <v>4.4512</v>
      </c>
      <c r="D17" s="67">
        <f aca="true" t="shared" si="2" ref="D17:D25">C17*B17</f>
        <v>26.7072</v>
      </c>
    </row>
    <row r="18" spans="1:4" ht="15">
      <c r="A18" s="60" t="s">
        <v>66</v>
      </c>
      <c r="B18" s="4">
        <v>6</v>
      </c>
      <c r="C18" s="67">
        <f t="shared" si="1"/>
        <v>0</v>
      </c>
      <c r="D18" s="67">
        <f t="shared" si="2"/>
        <v>0</v>
      </c>
    </row>
    <row r="19" spans="1:4" ht="15">
      <c r="A19" s="60" t="s">
        <v>67</v>
      </c>
      <c r="B19" s="4">
        <v>6</v>
      </c>
      <c r="C19" s="67">
        <f t="shared" si="1"/>
        <v>0</v>
      </c>
      <c r="D19" s="67">
        <f t="shared" si="2"/>
        <v>0</v>
      </c>
    </row>
    <row r="20" spans="1:4" ht="15">
      <c r="A20" s="60" t="s">
        <v>68</v>
      </c>
      <c r="B20" s="4">
        <v>6</v>
      </c>
      <c r="C20" s="67">
        <f t="shared" si="1"/>
        <v>0</v>
      </c>
      <c r="D20" s="67">
        <f t="shared" si="2"/>
        <v>0</v>
      </c>
    </row>
    <row r="21" spans="1:4" ht="15">
      <c r="A21" s="60" t="s">
        <v>69</v>
      </c>
      <c r="B21" s="4">
        <v>6</v>
      </c>
      <c r="C21" s="67">
        <f t="shared" si="1"/>
        <v>0</v>
      </c>
      <c r="D21" s="67">
        <f t="shared" si="2"/>
        <v>0</v>
      </c>
    </row>
    <row r="22" spans="1:4" ht="15">
      <c r="A22" s="60" t="s">
        <v>70</v>
      </c>
      <c r="B22" s="4">
        <v>6</v>
      </c>
      <c r="C22" s="67">
        <f t="shared" si="1"/>
        <v>0</v>
      </c>
      <c r="D22" s="67">
        <f t="shared" si="2"/>
        <v>0</v>
      </c>
    </row>
    <row r="23" spans="1:4" ht="15">
      <c r="A23" s="60" t="s">
        <v>71</v>
      </c>
      <c r="B23" s="4">
        <v>6</v>
      </c>
      <c r="C23" s="67">
        <f t="shared" si="1"/>
        <v>0</v>
      </c>
      <c r="D23" s="67">
        <f t="shared" si="2"/>
        <v>0</v>
      </c>
    </row>
    <row r="24" spans="1:4" ht="15">
      <c r="A24" s="60" t="s">
        <v>77</v>
      </c>
      <c r="B24" s="4">
        <v>6</v>
      </c>
      <c r="C24" s="68">
        <f t="shared" si="1"/>
        <v>30.508</v>
      </c>
      <c r="D24" s="67">
        <f t="shared" si="2"/>
        <v>183.048</v>
      </c>
    </row>
    <row r="25" spans="1:4" ht="15">
      <c r="A25" s="60" t="s">
        <v>78</v>
      </c>
      <c r="B25" s="4">
        <v>9</v>
      </c>
      <c r="C25" s="68">
        <f t="shared" si="1"/>
        <v>0</v>
      </c>
      <c r="D25" s="67">
        <f t="shared" si="2"/>
        <v>0</v>
      </c>
    </row>
    <row r="27" spans="1:4" ht="15">
      <c r="A27" s="44" t="s">
        <v>120</v>
      </c>
      <c r="B27" s="54"/>
      <c r="C27" s="69"/>
      <c r="D27" s="69">
        <f>SUM(D4:D13)</f>
        <v>882.3104</v>
      </c>
    </row>
    <row r="28" spans="1:4" ht="15">
      <c r="A28" s="44" t="s">
        <v>121</v>
      </c>
      <c r="B28" s="54"/>
      <c r="C28" s="69"/>
      <c r="D28" s="69">
        <f>SUM(D16:D25)</f>
        <v>325.79999999999995</v>
      </c>
    </row>
  </sheetData>
  <sheetProtection password="CCBC" sheet="1" objects="1" scenarios="1" selectLockedCells="1"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4"/>
  <sheetViews>
    <sheetView zoomScalePageLayoutView="0" workbookViewId="0" topLeftCell="A46">
      <selection activeCell="A46" sqref="A46"/>
    </sheetView>
  </sheetViews>
  <sheetFormatPr defaultColWidth="11.421875" defaultRowHeight="15"/>
  <cols>
    <col min="1" max="1" width="39.7109375" style="7" customWidth="1"/>
    <col min="2" max="16384" width="11.421875" style="7" customWidth="1"/>
  </cols>
  <sheetData>
    <row r="1" spans="1:5" ht="15.75" thickBot="1">
      <c r="A1" s="32" t="s">
        <v>101</v>
      </c>
      <c r="B1" s="29" t="s">
        <v>13</v>
      </c>
      <c r="C1" s="30" t="s">
        <v>14</v>
      </c>
      <c r="D1" s="30" t="s">
        <v>15</v>
      </c>
      <c r="E1" s="30" t="s">
        <v>22</v>
      </c>
    </row>
    <row r="2" spans="2:5" ht="15">
      <c r="B2" s="58" t="str">
        <f>'Vorkalkulation Menge'!B2</f>
        <v>Fichte</v>
      </c>
      <c r="C2" s="58" t="str">
        <f>'Vorkalkulation Menge'!C2</f>
        <v>Kiefer</v>
      </c>
      <c r="D2" s="58">
        <f>'Vorkalkulation Menge'!D2</f>
        <v>0</v>
      </c>
      <c r="E2" s="58">
        <f>'Vorkalkulation Menge'!E2</f>
        <v>0</v>
      </c>
    </row>
    <row r="3" spans="1:5" ht="15">
      <c r="A3" s="59" t="s">
        <v>86</v>
      </c>
      <c r="B3" s="59"/>
      <c r="C3" s="59"/>
      <c r="D3" s="59"/>
      <c r="E3" s="59"/>
    </row>
    <row r="4" spans="1:5" ht="15">
      <c r="A4" s="60" t="s">
        <v>90</v>
      </c>
      <c r="B4" s="75">
        <f>'Vorkalkulation Menge'!B32*'Vorkalkulation Menge'!B$43/100</f>
        <v>0</v>
      </c>
      <c r="C4" s="75">
        <f>'Vorkalkulation Menge'!C32*'Vorkalkulation Menge'!C$43/100</f>
        <v>0</v>
      </c>
      <c r="D4" s="75">
        <f>'Vorkalkulation Menge'!D32*'Vorkalkulation Menge'!D$43/100</f>
        <v>0</v>
      </c>
      <c r="E4" s="75">
        <f>'Vorkalkulation Menge'!E32*'Vorkalkulation Menge'!E$43/100</f>
        <v>0</v>
      </c>
    </row>
    <row r="5" spans="1:5" ht="15">
      <c r="A5" s="60" t="s">
        <v>91</v>
      </c>
      <c r="B5" s="75">
        <f>'Vorkalkulation Menge'!B33*'Vorkalkulation Menge'!B$43/100</f>
        <v>0</v>
      </c>
      <c r="C5" s="75">
        <f>'Vorkalkulation Menge'!C33*'Vorkalkulation Menge'!C$43/100</f>
        <v>0</v>
      </c>
      <c r="D5" s="75">
        <f>'Vorkalkulation Menge'!D33*'Vorkalkulation Menge'!D$43/100</f>
        <v>0</v>
      </c>
      <c r="E5" s="75">
        <f>'Vorkalkulation Menge'!E33*'Vorkalkulation Menge'!E$43/100</f>
        <v>0</v>
      </c>
    </row>
    <row r="6" spans="1:5" ht="15">
      <c r="A6" s="60" t="s">
        <v>92</v>
      </c>
      <c r="B6" s="75">
        <f>'Vorkalkulation Menge'!B34*'Vorkalkulation Menge'!B$43/100</f>
        <v>0</v>
      </c>
      <c r="C6" s="75">
        <f>'Vorkalkulation Menge'!C34*'Vorkalkulation Menge'!C$43/100</f>
        <v>0</v>
      </c>
      <c r="D6" s="75">
        <f>'Vorkalkulation Menge'!D34*'Vorkalkulation Menge'!D$43/100</f>
        <v>0</v>
      </c>
      <c r="E6" s="75">
        <f>'Vorkalkulation Menge'!E34*'Vorkalkulation Menge'!E$43/100</f>
        <v>0</v>
      </c>
    </row>
    <row r="7" spans="1:5" ht="15">
      <c r="A7" s="60" t="s">
        <v>93</v>
      </c>
      <c r="B7" s="75">
        <f>'Vorkalkulation Menge'!B35*'Vorkalkulation Menge'!B$43/100</f>
        <v>0</v>
      </c>
      <c r="C7" s="75">
        <f>'Vorkalkulation Menge'!C35*'Vorkalkulation Menge'!C$43/100</f>
        <v>0</v>
      </c>
      <c r="D7" s="75">
        <f>'Vorkalkulation Menge'!D35*'Vorkalkulation Menge'!D$43/100</f>
        <v>0</v>
      </c>
      <c r="E7" s="75">
        <f>'Vorkalkulation Menge'!E35*'Vorkalkulation Menge'!E$43/100</f>
        <v>0</v>
      </c>
    </row>
    <row r="8" spans="1:5" ht="15">
      <c r="A8" s="60" t="s">
        <v>94</v>
      </c>
      <c r="B8" s="75">
        <f>'Vorkalkulation Menge'!B36*'Vorkalkulation Menge'!B$43/100</f>
        <v>0</v>
      </c>
      <c r="C8" s="75">
        <f>'Vorkalkulation Menge'!C36*'Vorkalkulation Menge'!C$43/100</f>
        <v>0</v>
      </c>
      <c r="D8" s="75">
        <f>'Vorkalkulation Menge'!D36*'Vorkalkulation Menge'!D$43/100</f>
        <v>0</v>
      </c>
      <c r="E8" s="75">
        <f>'Vorkalkulation Menge'!E36*'Vorkalkulation Menge'!E$43/100</f>
        <v>0</v>
      </c>
    </row>
    <row r="9" spans="1:5" ht="15">
      <c r="A9" s="60" t="s">
        <v>95</v>
      </c>
      <c r="B9" s="75">
        <f>'Vorkalkulation Menge'!B37*'Vorkalkulation Menge'!B$43/100</f>
        <v>0</v>
      </c>
      <c r="C9" s="75">
        <f>'Vorkalkulation Menge'!C37*'Vorkalkulation Menge'!C$43/100</f>
        <v>0</v>
      </c>
      <c r="D9" s="75">
        <f>'Vorkalkulation Menge'!D37*'Vorkalkulation Menge'!D$43/100</f>
        <v>0</v>
      </c>
      <c r="E9" s="75">
        <f>'Vorkalkulation Menge'!E37*'Vorkalkulation Menge'!E$43/100</f>
        <v>0</v>
      </c>
    </row>
    <row r="10" spans="1:5" ht="15">
      <c r="A10" s="60" t="s">
        <v>96</v>
      </c>
      <c r="B10" s="75">
        <f>'Vorkalkulation Menge'!B38*'Vorkalkulation Menge'!B$43/100</f>
        <v>0</v>
      </c>
      <c r="C10" s="75">
        <f>'Vorkalkulation Menge'!C38*'Vorkalkulation Menge'!C$43/100</f>
        <v>0</v>
      </c>
      <c r="D10" s="75">
        <f>'Vorkalkulation Menge'!D38*'Vorkalkulation Menge'!D$43/100</f>
        <v>0</v>
      </c>
      <c r="E10" s="75">
        <f>'Vorkalkulation Menge'!E38*'Vorkalkulation Menge'!E$43/100</f>
        <v>0</v>
      </c>
    </row>
    <row r="11" spans="1:5" ht="15">
      <c r="A11" s="60" t="s">
        <v>97</v>
      </c>
      <c r="B11" s="75">
        <f>'Vorkalkulation Menge'!B39*'Vorkalkulation Menge'!B$43/100</f>
        <v>0</v>
      </c>
      <c r="C11" s="75">
        <f>'Vorkalkulation Menge'!C39*'Vorkalkulation Menge'!C$43/100</f>
        <v>0</v>
      </c>
      <c r="D11" s="75">
        <f>'Vorkalkulation Menge'!D39*'Vorkalkulation Menge'!D$43/100</f>
        <v>0</v>
      </c>
      <c r="E11" s="75">
        <f>'Vorkalkulation Menge'!E39*'Vorkalkulation Menge'!E$43/100</f>
        <v>0</v>
      </c>
    </row>
    <row r="12" spans="2:5" ht="15">
      <c r="B12" s="76"/>
      <c r="C12" s="76"/>
      <c r="D12" s="76"/>
      <c r="E12" s="76"/>
    </row>
    <row r="13" spans="1:5" ht="15">
      <c r="A13" s="59" t="s">
        <v>87</v>
      </c>
      <c r="B13" s="77"/>
      <c r="C13" s="77"/>
      <c r="D13" s="77"/>
      <c r="E13" s="77"/>
    </row>
    <row r="14" spans="1:5" ht="15">
      <c r="A14" s="60" t="s">
        <v>90</v>
      </c>
      <c r="B14" s="75">
        <f>'Vorkalkulation Menge'!B32*'Vorkalkulation Menge'!B$44/100</f>
        <v>14.0896</v>
      </c>
      <c r="C14" s="75">
        <f>'Vorkalkulation Menge'!C32*'Vorkalkulation Menge'!C$44/100</f>
        <v>2.2118400000000005</v>
      </c>
      <c r="D14" s="75">
        <f>'Vorkalkulation Menge'!D32*'Vorkalkulation Menge'!D$44/100</f>
        <v>0</v>
      </c>
      <c r="E14" s="75">
        <f>'Vorkalkulation Menge'!E32*'Vorkalkulation Menge'!E$44/100</f>
        <v>0</v>
      </c>
    </row>
    <row r="15" spans="1:5" ht="15">
      <c r="A15" s="60" t="s">
        <v>91</v>
      </c>
      <c r="B15" s="75">
        <f>'Vorkalkulation Menge'!B33*'Vorkalkulation Menge'!B$44/100</f>
        <v>3.5224</v>
      </c>
      <c r="C15" s="75">
        <f>'Vorkalkulation Menge'!C33*'Vorkalkulation Menge'!C$44/100</f>
        <v>0.24575999999999998</v>
      </c>
      <c r="D15" s="75">
        <f>'Vorkalkulation Menge'!D33*'Vorkalkulation Menge'!D$44/100</f>
        <v>0</v>
      </c>
      <c r="E15" s="75">
        <f>'Vorkalkulation Menge'!E33*'Vorkalkulation Menge'!E$44/100</f>
        <v>0</v>
      </c>
    </row>
    <row r="16" spans="1:5" ht="15">
      <c r="A16" s="60" t="s">
        <v>92</v>
      </c>
      <c r="B16" s="75">
        <f>'Vorkalkulation Menge'!B34*'Vorkalkulation Menge'!B$44/100</f>
        <v>0</v>
      </c>
      <c r="C16" s="75">
        <f>'Vorkalkulation Menge'!C34*'Vorkalkulation Menge'!C$44/100</f>
        <v>0</v>
      </c>
      <c r="D16" s="75">
        <f>'Vorkalkulation Menge'!D34*'Vorkalkulation Menge'!D$44/100</f>
        <v>0</v>
      </c>
      <c r="E16" s="75">
        <f>'Vorkalkulation Menge'!E34*'Vorkalkulation Menge'!E$44/100</f>
        <v>0</v>
      </c>
    </row>
    <row r="17" spans="1:5" ht="15">
      <c r="A17" s="60" t="s">
        <v>93</v>
      </c>
      <c r="B17" s="75">
        <f>'Vorkalkulation Menge'!B35*'Vorkalkulation Menge'!B$44/100</f>
        <v>0</v>
      </c>
      <c r="C17" s="75">
        <f>'Vorkalkulation Menge'!C35*'Vorkalkulation Menge'!C$44/100</f>
        <v>0</v>
      </c>
      <c r="D17" s="75">
        <f>'Vorkalkulation Menge'!D35*'Vorkalkulation Menge'!D$44/100</f>
        <v>0</v>
      </c>
      <c r="E17" s="75">
        <f>'Vorkalkulation Menge'!E35*'Vorkalkulation Menge'!E$44/100</f>
        <v>0</v>
      </c>
    </row>
    <row r="18" spans="1:5" ht="15">
      <c r="A18" s="60" t="s">
        <v>94</v>
      </c>
      <c r="B18" s="75">
        <f>'Vorkalkulation Menge'!B36*'Vorkalkulation Menge'!B$44/100</f>
        <v>0</v>
      </c>
      <c r="C18" s="75">
        <f>'Vorkalkulation Menge'!C36*'Vorkalkulation Menge'!C$44/100</f>
        <v>0</v>
      </c>
      <c r="D18" s="75">
        <f>'Vorkalkulation Menge'!D36*'Vorkalkulation Menge'!D$44/100</f>
        <v>0</v>
      </c>
      <c r="E18" s="75">
        <f>'Vorkalkulation Menge'!E36*'Vorkalkulation Menge'!E$44/100</f>
        <v>0</v>
      </c>
    </row>
    <row r="19" spans="1:5" ht="15">
      <c r="A19" s="60" t="s">
        <v>95</v>
      </c>
      <c r="B19" s="75">
        <f>'Vorkalkulation Menge'!B37*'Vorkalkulation Menge'!B$44/100</f>
        <v>0</v>
      </c>
      <c r="C19" s="75">
        <f>'Vorkalkulation Menge'!C37*'Vorkalkulation Menge'!C$44/100</f>
        <v>0</v>
      </c>
      <c r="D19" s="75">
        <f>'Vorkalkulation Menge'!D37*'Vorkalkulation Menge'!D$44/100</f>
        <v>0</v>
      </c>
      <c r="E19" s="75">
        <f>'Vorkalkulation Menge'!E37*'Vorkalkulation Menge'!E$44/100</f>
        <v>0</v>
      </c>
    </row>
    <row r="20" spans="1:5" ht="15">
      <c r="A20" s="60" t="s">
        <v>96</v>
      </c>
      <c r="B20" s="75">
        <f>'Vorkalkulation Menge'!B38*'Vorkalkulation Menge'!B$44/100</f>
        <v>0</v>
      </c>
      <c r="C20" s="75">
        <f>'Vorkalkulation Menge'!C38*'Vorkalkulation Menge'!C$44/100</f>
        <v>0</v>
      </c>
      <c r="D20" s="75">
        <f>'Vorkalkulation Menge'!D38*'Vorkalkulation Menge'!D$44/100</f>
        <v>0</v>
      </c>
      <c r="E20" s="75">
        <f>'Vorkalkulation Menge'!E38*'Vorkalkulation Menge'!E$44/100</f>
        <v>0</v>
      </c>
    </row>
    <row r="21" spans="1:5" ht="15">
      <c r="A21" s="60" t="s">
        <v>97</v>
      </c>
      <c r="B21" s="75">
        <f>'Vorkalkulation Menge'!B39*'Vorkalkulation Menge'!B$44/100</f>
        <v>0</v>
      </c>
      <c r="C21" s="75">
        <f>'Vorkalkulation Menge'!C39*'Vorkalkulation Menge'!C$44/100</f>
        <v>0</v>
      </c>
      <c r="D21" s="75">
        <f>'Vorkalkulation Menge'!D39*'Vorkalkulation Menge'!D$44/100</f>
        <v>0</v>
      </c>
      <c r="E21" s="75">
        <f>'Vorkalkulation Menge'!E39*'Vorkalkulation Menge'!E$44/100</f>
        <v>0</v>
      </c>
    </row>
    <row r="22" spans="2:5" ht="15">
      <c r="B22" s="76"/>
      <c r="C22" s="76"/>
      <c r="D22" s="76"/>
      <c r="E22" s="76"/>
    </row>
    <row r="23" spans="1:5" ht="15">
      <c r="A23" s="59" t="s">
        <v>88</v>
      </c>
      <c r="B23" s="77"/>
      <c r="C23" s="77"/>
      <c r="D23" s="77"/>
      <c r="E23" s="77"/>
    </row>
    <row r="24" spans="1:5" ht="15">
      <c r="A24" s="60" t="s">
        <v>90</v>
      </c>
      <c r="B24" s="75">
        <f>'Vorkalkulation Menge'!B32*'Vorkalkulation Menge'!B$45/100</f>
        <v>1.6576</v>
      </c>
      <c r="C24" s="75">
        <f>'Vorkalkulation Menge'!C32*'Vorkalkulation Menge'!C$45/100</f>
        <v>0.5529600000000001</v>
      </c>
      <c r="D24" s="75">
        <f>'Vorkalkulation Menge'!D32*'Vorkalkulation Menge'!D$45/100</f>
        <v>0</v>
      </c>
      <c r="E24" s="75">
        <f>'Vorkalkulation Menge'!E32*'Vorkalkulation Menge'!E$45/100</f>
        <v>0</v>
      </c>
    </row>
    <row r="25" spans="1:5" ht="15">
      <c r="A25" s="60" t="s">
        <v>91</v>
      </c>
      <c r="B25" s="75">
        <f>'Vorkalkulation Menge'!B33*'Vorkalkulation Menge'!B$45/100</f>
        <v>0.4144</v>
      </c>
      <c r="C25" s="75">
        <f>'Vorkalkulation Menge'!C33*'Vorkalkulation Menge'!C$45/100</f>
        <v>0.061439999999999995</v>
      </c>
      <c r="D25" s="75">
        <f>'Vorkalkulation Menge'!D33*'Vorkalkulation Menge'!D$45/100</f>
        <v>0</v>
      </c>
      <c r="E25" s="75">
        <f>'Vorkalkulation Menge'!E33*'Vorkalkulation Menge'!E$45/100</f>
        <v>0</v>
      </c>
    </row>
    <row r="26" spans="1:5" ht="15">
      <c r="A26" s="60" t="s">
        <v>92</v>
      </c>
      <c r="B26" s="75">
        <f>'Vorkalkulation Menge'!B34*'Vorkalkulation Menge'!B$45/100</f>
        <v>0</v>
      </c>
      <c r="C26" s="75">
        <f>'Vorkalkulation Menge'!C34*'Vorkalkulation Menge'!C$45/100</f>
        <v>0</v>
      </c>
      <c r="D26" s="75">
        <f>'Vorkalkulation Menge'!D34*'Vorkalkulation Menge'!D$45/100</f>
        <v>0</v>
      </c>
      <c r="E26" s="75">
        <f>'Vorkalkulation Menge'!E34*'Vorkalkulation Menge'!E$45/100</f>
        <v>0</v>
      </c>
    </row>
    <row r="27" spans="1:5" ht="15">
      <c r="A27" s="60" t="s">
        <v>93</v>
      </c>
      <c r="B27" s="75">
        <f>'Vorkalkulation Menge'!B35*'Vorkalkulation Menge'!B$45/100</f>
        <v>0</v>
      </c>
      <c r="C27" s="75">
        <f>'Vorkalkulation Menge'!C35*'Vorkalkulation Menge'!C$45/100</f>
        <v>0</v>
      </c>
      <c r="D27" s="75">
        <f>'Vorkalkulation Menge'!D35*'Vorkalkulation Menge'!D$45/100</f>
        <v>0</v>
      </c>
      <c r="E27" s="75">
        <f>'Vorkalkulation Menge'!E35*'Vorkalkulation Menge'!E$45/100</f>
        <v>0</v>
      </c>
    </row>
    <row r="28" spans="1:5" ht="15">
      <c r="A28" s="60" t="s">
        <v>94</v>
      </c>
      <c r="B28" s="75">
        <f>'Vorkalkulation Menge'!B36*'Vorkalkulation Menge'!B$45/100</f>
        <v>0</v>
      </c>
      <c r="C28" s="75">
        <f>'Vorkalkulation Menge'!C36*'Vorkalkulation Menge'!C$45/100</f>
        <v>0</v>
      </c>
      <c r="D28" s="75">
        <f>'Vorkalkulation Menge'!D36*'Vorkalkulation Menge'!D$45/100</f>
        <v>0</v>
      </c>
      <c r="E28" s="75">
        <f>'Vorkalkulation Menge'!E36*'Vorkalkulation Menge'!E$45/100</f>
        <v>0</v>
      </c>
    </row>
    <row r="29" spans="1:5" ht="15">
      <c r="A29" s="60" t="s">
        <v>95</v>
      </c>
      <c r="B29" s="75">
        <f>'Vorkalkulation Menge'!B37*'Vorkalkulation Menge'!B$45/100</f>
        <v>0</v>
      </c>
      <c r="C29" s="75">
        <f>'Vorkalkulation Menge'!C37*'Vorkalkulation Menge'!C$45/100</f>
        <v>0</v>
      </c>
      <c r="D29" s="75">
        <f>'Vorkalkulation Menge'!D37*'Vorkalkulation Menge'!D$45/100</f>
        <v>0</v>
      </c>
      <c r="E29" s="75">
        <f>'Vorkalkulation Menge'!E37*'Vorkalkulation Menge'!E$45/100</f>
        <v>0</v>
      </c>
    </row>
    <row r="30" spans="1:5" ht="15">
      <c r="A30" s="60" t="s">
        <v>96</v>
      </c>
      <c r="B30" s="75">
        <f>'Vorkalkulation Menge'!B38*'Vorkalkulation Menge'!B$45/100</f>
        <v>0</v>
      </c>
      <c r="C30" s="75">
        <f>'Vorkalkulation Menge'!C38*'Vorkalkulation Menge'!C$45/100</f>
        <v>0</v>
      </c>
      <c r="D30" s="75">
        <f>'Vorkalkulation Menge'!D38*'Vorkalkulation Menge'!D$45/100</f>
        <v>0</v>
      </c>
      <c r="E30" s="75">
        <f>'Vorkalkulation Menge'!E38*'Vorkalkulation Menge'!E$45/100</f>
        <v>0</v>
      </c>
    </row>
    <row r="31" spans="1:5" ht="15">
      <c r="A31" s="60" t="s">
        <v>97</v>
      </c>
      <c r="B31" s="75">
        <f>'Vorkalkulation Menge'!B39*'Vorkalkulation Menge'!B$45/100</f>
        <v>0</v>
      </c>
      <c r="C31" s="75">
        <f>'Vorkalkulation Menge'!C39*'Vorkalkulation Menge'!C$45/100</f>
        <v>0</v>
      </c>
      <c r="D31" s="75">
        <f>'Vorkalkulation Menge'!D39*'Vorkalkulation Menge'!D$45/100</f>
        <v>0</v>
      </c>
      <c r="E31" s="75">
        <f>'Vorkalkulation Menge'!E39*'Vorkalkulation Menge'!E$45/100</f>
        <v>0</v>
      </c>
    </row>
    <row r="32" spans="2:5" ht="15">
      <c r="B32" s="76"/>
      <c r="C32" s="76"/>
      <c r="D32" s="76"/>
      <c r="E32" s="76"/>
    </row>
    <row r="33" spans="1:5" ht="15">
      <c r="A33" s="59" t="s">
        <v>89</v>
      </c>
      <c r="B33" s="77"/>
      <c r="C33" s="77"/>
      <c r="D33" s="77"/>
      <c r="E33" s="77"/>
    </row>
    <row r="34" spans="1:5" ht="15">
      <c r="A34" s="60" t="s">
        <v>90</v>
      </c>
      <c r="B34" s="75">
        <f>'Vorkalkulation Menge'!B32*'Vorkalkulation Menge'!B$46/100</f>
        <v>0.8288</v>
      </c>
      <c r="C34" s="75">
        <f>'Vorkalkulation Menge'!C32*'Vorkalkulation Menge'!C$46/100</f>
        <v>0</v>
      </c>
      <c r="D34" s="75">
        <f>'Vorkalkulation Menge'!D32*'Vorkalkulation Menge'!D$46/100</f>
        <v>0</v>
      </c>
      <c r="E34" s="75">
        <f>'Vorkalkulation Menge'!E32*'Vorkalkulation Menge'!E$46/100</f>
        <v>0</v>
      </c>
    </row>
    <row r="35" spans="1:5" ht="15">
      <c r="A35" s="60" t="s">
        <v>91</v>
      </c>
      <c r="B35" s="75">
        <f>'Vorkalkulation Menge'!B33*'Vorkalkulation Menge'!B$46/100</f>
        <v>0.2072</v>
      </c>
      <c r="C35" s="75">
        <f>'Vorkalkulation Menge'!C33*'Vorkalkulation Menge'!C$46/100</f>
        <v>0</v>
      </c>
      <c r="D35" s="75">
        <f>'Vorkalkulation Menge'!D33*'Vorkalkulation Menge'!D$46/100</f>
        <v>0</v>
      </c>
      <c r="E35" s="75">
        <f>'Vorkalkulation Menge'!E33*'Vorkalkulation Menge'!E$46/100</f>
        <v>0</v>
      </c>
    </row>
    <row r="36" spans="1:5" ht="15">
      <c r="A36" s="60" t="s">
        <v>92</v>
      </c>
      <c r="B36" s="75">
        <f>'Vorkalkulation Menge'!B34*'Vorkalkulation Menge'!B$46/100</f>
        <v>0</v>
      </c>
      <c r="C36" s="75">
        <f>'Vorkalkulation Menge'!C34*'Vorkalkulation Menge'!C$46/100</f>
        <v>0</v>
      </c>
      <c r="D36" s="75">
        <f>'Vorkalkulation Menge'!D34*'Vorkalkulation Menge'!D$46/100</f>
        <v>0</v>
      </c>
      <c r="E36" s="75">
        <f>'Vorkalkulation Menge'!E34*'Vorkalkulation Menge'!E$46/100</f>
        <v>0</v>
      </c>
    </row>
    <row r="37" spans="1:5" ht="15">
      <c r="A37" s="60" t="s">
        <v>93</v>
      </c>
      <c r="B37" s="75">
        <f>'Vorkalkulation Menge'!B35*'Vorkalkulation Menge'!B$46/100</f>
        <v>0</v>
      </c>
      <c r="C37" s="75">
        <f>'Vorkalkulation Menge'!C35*'Vorkalkulation Menge'!C$46/100</f>
        <v>0</v>
      </c>
      <c r="D37" s="75">
        <f>'Vorkalkulation Menge'!D35*'Vorkalkulation Menge'!D$46/100</f>
        <v>0</v>
      </c>
      <c r="E37" s="75">
        <f>'Vorkalkulation Menge'!E35*'Vorkalkulation Menge'!E$46/100</f>
        <v>0</v>
      </c>
    </row>
    <row r="38" spans="1:5" ht="15">
      <c r="A38" s="60" t="s">
        <v>94</v>
      </c>
      <c r="B38" s="75">
        <f>'Vorkalkulation Menge'!B36*'Vorkalkulation Menge'!B$46/100</f>
        <v>0</v>
      </c>
      <c r="C38" s="75">
        <f>'Vorkalkulation Menge'!C36*'Vorkalkulation Menge'!C$46/100</f>
        <v>0</v>
      </c>
      <c r="D38" s="75">
        <f>'Vorkalkulation Menge'!D36*'Vorkalkulation Menge'!D$46/100</f>
        <v>0</v>
      </c>
      <c r="E38" s="75">
        <f>'Vorkalkulation Menge'!E36*'Vorkalkulation Menge'!E$46/100</f>
        <v>0</v>
      </c>
    </row>
    <row r="39" spans="1:5" ht="15">
      <c r="A39" s="60" t="s">
        <v>95</v>
      </c>
      <c r="B39" s="75">
        <f>'Vorkalkulation Menge'!B37*'Vorkalkulation Menge'!B$46/100</f>
        <v>0</v>
      </c>
      <c r="C39" s="75">
        <f>'Vorkalkulation Menge'!C37*'Vorkalkulation Menge'!C$46/100</f>
        <v>0</v>
      </c>
      <c r="D39" s="75">
        <f>'Vorkalkulation Menge'!D37*'Vorkalkulation Menge'!D$46/100</f>
        <v>0</v>
      </c>
      <c r="E39" s="75">
        <f>'Vorkalkulation Menge'!E37*'Vorkalkulation Menge'!E$46/100</f>
        <v>0</v>
      </c>
    </row>
    <row r="40" spans="1:5" ht="15">
      <c r="A40" s="60" t="s">
        <v>96</v>
      </c>
      <c r="B40" s="75">
        <f>'Vorkalkulation Menge'!B38*'Vorkalkulation Menge'!B$46/100</f>
        <v>0</v>
      </c>
      <c r="C40" s="75">
        <f>'Vorkalkulation Menge'!C38*'Vorkalkulation Menge'!C$46/100</f>
        <v>0</v>
      </c>
      <c r="D40" s="75">
        <f>'Vorkalkulation Menge'!D38*'Vorkalkulation Menge'!D$46/100</f>
        <v>0</v>
      </c>
      <c r="E40" s="75">
        <f>'Vorkalkulation Menge'!E38*'Vorkalkulation Menge'!E$46/100</f>
        <v>0</v>
      </c>
    </row>
    <row r="41" spans="1:5" ht="15">
      <c r="A41" s="60" t="s">
        <v>97</v>
      </c>
      <c r="B41" s="75">
        <f>'Vorkalkulation Menge'!B39*'Vorkalkulation Menge'!B$46/100</f>
        <v>0</v>
      </c>
      <c r="C41" s="75">
        <f>'Vorkalkulation Menge'!C39*'Vorkalkulation Menge'!C$46/100</f>
        <v>0</v>
      </c>
      <c r="D41" s="75">
        <f>'Vorkalkulation Menge'!D39*'Vorkalkulation Menge'!D$46/100</f>
        <v>0</v>
      </c>
      <c r="E41" s="75">
        <f>'Vorkalkulation Menge'!E39*'Vorkalkulation Menge'!E$46/100</f>
        <v>0</v>
      </c>
    </row>
    <row r="42" spans="2:5" ht="15">
      <c r="B42" s="76"/>
      <c r="C42" s="76"/>
      <c r="D42" s="76"/>
      <c r="E42" s="76"/>
    </row>
    <row r="43" spans="1:5" ht="15">
      <c r="A43" s="78" t="s">
        <v>98</v>
      </c>
      <c r="B43" s="79">
        <f>'Vorkalkulation Menge'!B20</f>
        <v>25.9</v>
      </c>
      <c r="C43" s="79">
        <f>'Vorkalkulation Menge'!C20</f>
        <v>4.608</v>
      </c>
      <c r="D43" s="79">
        <f>'Vorkalkulation Menge'!D20</f>
        <v>0</v>
      </c>
      <c r="E43" s="79">
        <f>'Vorkalkulation Menge'!E20</f>
        <v>0</v>
      </c>
    </row>
    <row r="44" spans="2:5" ht="15">
      <c r="B44" s="76"/>
      <c r="C44" s="76"/>
      <c r="D44" s="76"/>
      <c r="E44" s="76"/>
    </row>
    <row r="45" spans="1:5" ht="15">
      <c r="A45" s="78" t="s">
        <v>99</v>
      </c>
      <c r="B45" s="79">
        <f>'Vorkalkulation Menge'!B21</f>
        <v>0</v>
      </c>
      <c r="C45" s="79">
        <f>'Vorkalkulation Menge'!C21</f>
        <v>0</v>
      </c>
      <c r="D45" s="79">
        <f>'Vorkalkulation Menge'!D21</f>
        <v>0</v>
      </c>
      <c r="E45" s="79">
        <f>'Vorkalkulation Menge'!E21</f>
        <v>0</v>
      </c>
    </row>
    <row r="46" spans="2:5" ht="15">
      <c r="B46" s="76"/>
      <c r="C46" s="76"/>
      <c r="D46" s="76"/>
      <c r="E46" s="76"/>
    </row>
    <row r="47" spans="1:5" ht="15">
      <c r="A47" s="80" t="s">
        <v>100</v>
      </c>
      <c r="B47" s="81">
        <f>SUM(B3:B45)</f>
        <v>46.620000000000005</v>
      </c>
      <c r="C47" s="81">
        <f>SUM(C3:C45)</f>
        <v>7.68</v>
      </c>
      <c r="D47" s="81">
        <f>SUM(D3:D45)</f>
        <v>0</v>
      </c>
      <c r="E47" s="81">
        <f>SUM(E3:E45)</f>
        <v>0</v>
      </c>
    </row>
    <row r="49" ht="15">
      <c r="B49" s="82"/>
    </row>
    <row r="50" spans="1:5" ht="15.75" thickBot="1">
      <c r="A50" s="32" t="s">
        <v>102</v>
      </c>
      <c r="B50" s="29" t="s">
        <v>13</v>
      </c>
      <c r="C50" s="30" t="s">
        <v>14</v>
      </c>
      <c r="D50" s="30" t="s">
        <v>15</v>
      </c>
      <c r="E50" s="30" t="s">
        <v>22</v>
      </c>
    </row>
    <row r="51" spans="2:5" ht="15">
      <c r="B51" s="58" t="str">
        <f>B2</f>
        <v>Fichte</v>
      </c>
      <c r="C51" s="58" t="str">
        <f>C2</f>
        <v>Kiefer</v>
      </c>
      <c r="D51" s="58">
        <f>D2</f>
        <v>0</v>
      </c>
      <c r="E51" s="58">
        <f>E2</f>
        <v>0</v>
      </c>
    </row>
    <row r="52" spans="1:5" ht="15">
      <c r="A52" s="59" t="s">
        <v>103</v>
      </c>
      <c r="B52" s="59"/>
      <c r="C52" s="59"/>
      <c r="D52" s="59"/>
      <c r="E52" s="59"/>
    </row>
    <row r="53" spans="1:5" ht="15">
      <c r="A53" s="60" t="s">
        <v>107</v>
      </c>
      <c r="B53" s="75">
        <f>B4*'Vorkalkulation Holzpreise'!B4</f>
        <v>0</v>
      </c>
      <c r="C53" s="75">
        <f>C4*'Vorkalkulation Holzpreise'!C4</f>
        <v>0</v>
      </c>
      <c r="D53" s="75">
        <f>D4*'Vorkalkulation Holzpreise'!D4</f>
        <v>0</v>
      </c>
      <c r="E53" s="75">
        <f>E4*'Vorkalkulation Holzpreise'!E4</f>
        <v>0</v>
      </c>
    </row>
    <row r="54" spans="1:5" ht="15">
      <c r="A54" s="60" t="s">
        <v>108</v>
      </c>
      <c r="B54" s="75">
        <f>B5*'Vorkalkulation Holzpreise'!B5</f>
        <v>0</v>
      </c>
      <c r="C54" s="75">
        <f>C5*'Vorkalkulation Holzpreise'!C5</f>
        <v>0</v>
      </c>
      <c r="D54" s="75">
        <f>D5*'Vorkalkulation Holzpreise'!D5</f>
        <v>0</v>
      </c>
      <c r="E54" s="75">
        <f>E5*'Vorkalkulation Holzpreise'!E5</f>
        <v>0</v>
      </c>
    </row>
    <row r="55" spans="1:5" ht="15">
      <c r="A55" s="60" t="s">
        <v>109</v>
      </c>
      <c r="B55" s="75">
        <f>B6*'Vorkalkulation Holzpreise'!B6</f>
        <v>0</v>
      </c>
      <c r="C55" s="75">
        <f>C6*'Vorkalkulation Holzpreise'!C6</f>
        <v>0</v>
      </c>
      <c r="D55" s="75">
        <f>D6*'Vorkalkulation Holzpreise'!D6</f>
        <v>0</v>
      </c>
      <c r="E55" s="75">
        <f>E6*'Vorkalkulation Holzpreise'!E6</f>
        <v>0</v>
      </c>
    </row>
    <row r="56" spans="1:5" ht="15">
      <c r="A56" s="60" t="s">
        <v>110</v>
      </c>
      <c r="B56" s="75">
        <f>B7*'Vorkalkulation Holzpreise'!B7</f>
        <v>0</v>
      </c>
      <c r="C56" s="75">
        <f>C7*'Vorkalkulation Holzpreise'!C7</f>
        <v>0</v>
      </c>
      <c r="D56" s="75">
        <f>D7*'Vorkalkulation Holzpreise'!D7</f>
        <v>0</v>
      </c>
      <c r="E56" s="75">
        <f>E7*'Vorkalkulation Holzpreise'!E7</f>
        <v>0</v>
      </c>
    </row>
    <row r="57" spans="1:5" ht="15">
      <c r="A57" s="60" t="s">
        <v>111</v>
      </c>
      <c r="B57" s="75">
        <f>B8*'Vorkalkulation Holzpreise'!B8</f>
        <v>0</v>
      </c>
      <c r="C57" s="75">
        <f>C8*'Vorkalkulation Holzpreise'!C8</f>
        <v>0</v>
      </c>
      <c r="D57" s="75">
        <f>D8*'Vorkalkulation Holzpreise'!D8</f>
        <v>0</v>
      </c>
      <c r="E57" s="75">
        <f>E8*'Vorkalkulation Holzpreise'!E8</f>
        <v>0</v>
      </c>
    </row>
    <row r="58" spans="1:5" ht="15">
      <c r="A58" s="60" t="s">
        <v>112</v>
      </c>
      <c r="B58" s="75">
        <f>B9*'Vorkalkulation Holzpreise'!B9</f>
        <v>0</v>
      </c>
      <c r="C58" s="75">
        <f>C9*'Vorkalkulation Holzpreise'!C9</f>
        <v>0</v>
      </c>
      <c r="D58" s="75">
        <f>D9*'Vorkalkulation Holzpreise'!D9</f>
        <v>0</v>
      </c>
      <c r="E58" s="75">
        <f>E9*'Vorkalkulation Holzpreise'!E9</f>
        <v>0</v>
      </c>
    </row>
    <row r="59" spans="1:5" ht="15">
      <c r="A59" s="60" t="s">
        <v>113</v>
      </c>
      <c r="B59" s="75">
        <f>B10*'Vorkalkulation Holzpreise'!B10</f>
        <v>0</v>
      </c>
      <c r="C59" s="75">
        <f>C10*'Vorkalkulation Holzpreise'!C10</f>
        <v>0</v>
      </c>
      <c r="D59" s="75">
        <f>D10*'Vorkalkulation Holzpreise'!D10</f>
        <v>0</v>
      </c>
      <c r="E59" s="75">
        <f>E10*'Vorkalkulation Holzpreise'!E10</f>
        <v>0</v>
      </c>
    </row>
    <row r="60" spans="1:5" ht="15">
      <c r="A60" s="60" t="s">
        <v>114</v>
      </c>
      <c r="B60" s="75">
        <f>B11*'Vorkalkulation Holzpreise'!B11</f>
        <v>0</v>
      </c>
      <c r="C60" s="75">
        <f>C11*'Vorkalkulation Holzpreise'!C11</f>
        <v>0</v>
      </c>
      <c r="D60" s="75">
        <f>D11*'Vorkalkulation Holzpreise'!D11</f>
        <v>0</v>
      </c>
      <c r="E60" s="75">
        <f>E11*'Vorkalkulation Holzpreise'!E11</f>
        <v>0</v>
      </c>
    </row>
    <row r="61" spans="2:5" ht="15">
      <c r="B61" s="76"/>
      <c r="C61" s="76"/>
      <c r="D61" s="76"/>
      <c r="E61" s="76"/>
    </row>
    <row r="62" spans="1:5" ht="15">
      <c r="A62" s="59" t="s">
        <v>104</v>
      </c>
      <c r="B62" s="77"/>
      <c r="C62" s="77"/>
      <c r="D62" s="77"/>
      <c r="E62" s="77"/>
    </row>
    <row r="63" spans="1:5" ht="15">
      <c r="A63" s="60" t="s">
        <v>107</v>
      </c>
      <c r="B63" s="75">
        <f>B14*'Vorkalkulation Holzpreise'!B14</f>
        <v>774.928</v>
      </c>
      <c r="C63" s="75">
        <f>C14*'Vorkalkulation Holzpreise'!C14</f>
        <v>84.04992000000001</v>
      </c>
      <c r="D63" s="75">
        <f>D14*'Vorkalkulation Holzpreise'!D14</f>
        <v>0</v>
      </c>
      <c r="E63" s="75">
        <f>E14*'Vorkalkulation Holzpreise'!E14</f>
        <v>0</v>
      </c>
    </row>
    <row r="64" spans="1:5" ht="15">
      <c r="A64" s="60" t="s">
        <v>108</v>
      </c>
      <c r="B64" s="75">
        <f>B15*'Vorkalkulation Holzpreise'!B15</f>
        <v>225.4336</v>
      </c>
      <c r="C64" s="75">
        <f>C15*'Vorkalkulation Holzpreise'!C15</f>
        <v>11.059199999999999</v>
      </c>
      <c r="D64" s="75">
        <f>D15*'Vorkalkulation Holzpreise'!D15</f>
        <v>0</v>
      </c>
      <c r="E64" s="75">
        <f>E15*'Vorkalkulation Holzpreise'!E15</f>
        <v>0</v>
      </c>
    </row>
    <row r="65" spans="1:5" ht="15">
      <c r="A65" s="60" t="s">
        <v>109</v>
      </c>
      <c r="B65" s="75">
        <f>B16*'Vorkalkulation Holzpreise'!B16</f>
        <v>0</v>
      </c>
      <c r="C65" s="75">
        <f>C16*'Vorkalkulation Holzpreise'!C16</f>
        <v>0</v>
      </c>
      <c r="D65" s="75">
        <f>D16*'Vorkalkulation Holzpreise'!D16</f>
        <v>0</v>
      </c>
      <c r="E65" s="75">
        <f>E16*'Vorkalkulation Holzpreise'!E16</f>
        <v>0</v>
      </c>
    </row>
    <row r="66" spans="1:5" ht="15">
      <c r="A66" s="60" t="s">
        <v>110</v>
      </c>
      <c r="B66" s="75">
        <f>B17*'Vorkalkulation Holzpreise'!B17</f>
        <v>0</v>
      </c>
      <c r="C66" s="75">
        <f>C17*'Vorkalkulation Holzpreise'!C17</f>
        <v>0</v>
      </c>
      <c r="D66" s="75">
        <f>D17*'Vorkalkulation Holzpreise'!D17</f>
        <v>0</v>
      </c>
      <c r="E66" s="75">
        <f>E17*'Vorkalkulation Holzpreise'!E17</f>
        <v>0</v>
      </c>
    </row>
    <row r="67" spans="1:5" ht="15">
      <c r="A67" s="60" t="s">
        <v>111</v>
      </c>
      <c r="B67" s="75">
        <f>B18*'Vorkalkulation Holzpreise'!B18</f>
        <v>0</v>
      </c>
      <c r="C67" s="75">
        <f>C18*'Vorkalkulation Holzpreise'!C18</f>
        <v>0</v>
      </c>
      <c r="D67" s="75">
        <f>D18*'Vorkalkulation Holzpreise'!D18</f>
        <v>0</v>
      </c>
      <c r="E67" s="75">
        <f>E18*'Vorkalkulation Holzpreise'!E18</f>
        <v>0</v>
      </c>
    </row>
    <row r="68" spans="1:5" ht="15">
      <c r="A68" s="60" t="s">
        <v>112</v>
      </c>
      <c r="B68" s="75">
        <f>B19*'Vorkalkulation Holzpreise'!B19</f>
        <v>0</v>
      </c>
      <c r="C68" s="75">
        <f>C19*'Vorkalkulation Holzpreise'!C19</f>
        <v>0</v>
      </c>
      <c r="D68" s="75">
        <f>D19*'Vorkalkulation Holzpreise'!D19</f>
        <v>0</v>
      </c>
      <c r="E68" s="75">
        <f>E19*'Vorkalkulation Holzpreise'!E19</f>
        <v>0</v>
      </c>
    </row>
    <row r="69" spans="1:5" ht="15">
      <c r="A69" s="60" t="s">
        <v>113</v>
      </c>
      <c r="B69" s="75">
        <f>B20*'Vorkalkulation Holzpreise'!B20</f>
        <v>0</v>
      </c>
      <c r="C69" s="75">
        <f>C20*'Vorkalkulation Holzpreise'!C20</f>
        <v>0</v>
      </c>
      <c r="D69" s="75">
        <f>D20*'Vorkalkulation Holzpreise'!D20</f>
        <v>0</v>
      </c>
      <c r="E69" s="75">
        <f>E20*'Vorkalkulation Holzpreise'!E20</f>
        <v>0</v>
      </c>
    </row>
    <row r="70" spans="1:5" ht="15">
      <c r="A70" s="60" t="s">
        <v>114</v>
      </c>
      <c r="B70" s="75">
        <f>B21*'Vorkalkulation Holzpreise'!B21</f>
        <v>0</v>
      </c>
      <c r="C70" s="75">
        <f>C21*'Vorkalkulation Holzpreise'!C21</f>
        <v>0</v>
      </c>
      <c r="D70" s="75">
        <f>D21*'Vorkalkulation Holzpreise'!D21</f>
        <v>0</v>
      </c>
      <c r="E70" s="75">
        <f>E21*'Vorkalkulation Holzpreise'!E21</f>
        <v>0</v>
      </c>
    </row>
    <row r="71" spans="2:5" ht="15">
      <c r="B71" s="76"/>
      <c r="C71" s="76"/>
      <c r="D71" s="76"/>
      <c r="E71" s="76"/>
    </row>
    <row r="72" spans="1:5" ht="15">
      <c r="A72" s="59" t="s">
        <v>105</v>
      </c>
      <c r="B72" s="77"/>
      <c r="C72" s="77"/>
      <c r="D72" s="77"/>
      <c r="E72" s="77"/>
    </row>
    <row r="73" spans="1:5" ht="15">
      <c r="A73" s="60" t="s">
        <v>107</v>
      </c>
      <c r="B73" s="75">
        <f>B24*'Vorkalkulation Holzpreise'!B24</f>
        <v>76.2496</v>
      </c>
      <c r="C73" s="75">
        <f>C24*'Vorkalkulation Holzpreise'!C24</f>
        <v>21.012480000000004</v>
      </c>
      <c r="D73" s="75">
        <f>D24*'Vorkalkulation Holzpreise'!D24</f>
        <v>0</v>
      </c>
      <c r="E73" s="75">
        <f>E24*'Vorkalkulation Holzpreise'!E24</f>
        <v>0</v>
      </c>
    </row>
    <row r="74" spans="1:5" ht="15">
      <c r="A74" s="60" t="s">
        <v>108</v>
      </c>
      <c r="B74" s="75">
        <f>B25*'Vorkalkulation Holzpreise'!B25</f>
        <v>22.791999999999998</v>
      </c>
      <c r="C74" s="75">
        <f>C25*'Vorkalkulation Holzpreise'!C25</f>
        <v>2.33472</v>
      </c>
      <c r="D74" s="75">
        <f>D25*'Vorkalkulation Holzpreise'!D25</f>
        <v>0</v>
      </c>
      <c r="E74" s="75">
        <f>E25*'Vorkalkulation Holzpreise'!E25</f>
        <v>0</v>
      </c>
    </row>
    <row r="75" spans="1:5" ht="15">
      <c r="A75" s="60" t="s">
        <v>109</v>
      </c>
      <c r="B75" s="75">
        <f>B26*'Vorkalkulation Holzpreise'!B26</f>
        <v>0</v>
      </c>
      <c r="C75" s="75">
        <f>C26*'Vorkalkulation Holzpreise'!C26</f>
        <v>0</v>
      </c>
      <c r="D75" s="75">
        <f>D26*'Vorkalkulation Holzpreise'!D26</f>
        <v>0</v>
      </c>
      <c r="E75" s="75">
        <f>E26*'Vorkalkulation Holzpreise'!E26</f>
        <v>0</v>
      </c>
    </row>
    <row r="76" spans="1:5" ht="15">
      <c r="A76" s="60" t="s">
        <v>110</v>
      </c>
      <c r="B76" s="75">
        <f>B27*'Vorkalkulation Holzpreise'!B27</f>
        <v>0</v>
      </c>
      <c r="C76" s="75">
        <f>C27*'Vorkalkulation Holzpreise'!C27</f>
        <v>0</v>
      </c>
      <c r="D76" s="75">
        <f>D27*'Vorkalkulation Holzpreise'!D27</f>
        <v>0</v>
      </c>
      <c r="E76" s="75">
        <f>E27*'Vorkalkulation Holzpreise'!E27</f>
        <v>0</v>
      </c>
    </row>
    <row r="77" spans="1:5" ht="15">
      <c r="A77" s="60" t="s">
        <v>111</v>
      </c>
      <c r="B77" s="75">
        <f>B28*'Vorkalkulation Holzpreise'!B28</f>
        <v>0</v>
      </c>
      <c r="C77" s="75">
        <f>C28*'Vorkalkulation Holzpreise'!C28</f>
        <v>0</v>
      </c>
      <c r="D77" s="75">
        <f>D28*'Vorkalkulation Holzpreise'!D28</f>
        <v>0</v>
      </c>
      <c r="E77" s="75">
        <f>E28*'Vorkalkulation Holzpreise'!E28</f>
        <v>0</v>
      </c>
    </row>
    <row r="78" spans="1:5" ht="15">
      <c r="A78" s="60" t="s">
        <v>112</v>
      </c>
      <c r="B78" s="75">
        <f>B29*'Vorkalkulation Holzpreise'!B29</f>
        <v>0</v>
      </c>
      <c r="C78" s="75">
        <f>C29*'Vorkalkulation Holzpreise'!C29</f>
        <v>0</v>
      </c>
      <c r="D78" s="75">
        <f>D29*'Vorkalkulation Holzpreise'!D29</f>
        <v>0</v>
      </c>
      <c r="E78" s="75">
        <f>E29*'Vorkalkulation Holzpreise'!E29</f>
        <v>0</v>
      </c>
    </row>
    <row r="79" spans="1:5" ht="15">
      <c r="A79" s="60" t="s">
        <v>113</v>
      </c>
      <c r="B79" s="75">
        <f>B30*'Vorkalkulation Holzpreise'!B30</f>
        <v>0</v>
      </c>
      <c r="C79" s="75">
        <f>C30*'Vorkalkulation Holzpreise'!C30</f>
        <v>0</v>
      </c>
      <c r="D79" s="75">
        <f>D30*'Vorkalkulation Holzpreise'!D30</f>
        <v>0</v>
      </c>
      <c r="E79" s="75">
        <f>E30*'Vorkalkulation Holzpreise'!E30</f>
        <v>0</v>
      </c>
    </row>
    <row r="80" spans="1:5" ht="15">
      <c r="A80" s="60" t="s">
        <v>114</v>
      </c>
      <c r="B80" s="75">
        <f>B31*'Vorkalkulation Holzpreise'!B31</f>
        <v>0</v>
      </c>
      <c r="C80" s="75">
        <f>C31*'Vorkalkulation Holzpreise'!C31</f>
        <v>0</v>
      </c>
      <c r="D80" s="75">
        <f>D31*'Vorkalkulation Holzpreise'!D31</f>
        <v>0</v>
      </c>
      <c r="E80" s="75">
        <f>E31*'Vorkalkulation Holzpreise'!E31</f>
        <v>0</v>
      </c>
    </row>
    <row r="81" spans="2:5" ht="15">
      <c r="B81" s="76"/>
      <c r="C81" s="76"/>
      <c r="D81" s="76"/>
      <c r="E81" s="76"/>
    </row>
    <row r="82" spans="1:5" ht="15">
      <c r="A82" s="59" t="s">
        <v>106</v>
      </c>
      <c r="B82" s="77"/>
      <c r="C82" s="77"/>
      <c r="D82" s="77"/>
      <c r="E82" s="77"/>
    </row>
    <row r="83" spans="1:5" ht="15">
      <c r="A83" s="60" t="s">
        <v>107</v>
      </c>
      <c r="B83" s="75">
        <f>B34*'Vorkalkulation Holzpreise'!B34</f>
        <v>26.5216</v>
      </c>
      <c r="C83" s="75">
        <f>C34*'Vorkalkulation Holzpreise'!C34</f>
        <v>0</v>
      </c>
      <c r="D83" s="75">
        <f>D34*'Vorkalkulation Holzpreise'!D34</f>
        <v>0</v>
      </c>
      <c r="E83" s="75">
        <f>E34*'Vorkalkulation Holzpreise'!E34</f>
        <v>0</v>
      </c>
    </row>
    <row r="84" spans="1:5" ht="15">
      <c r="A84" s="60" t="s">
        <v>108</v>
      </c>
      <c r="B84" s="75">
        <f>B35*'Vorkalkulation Holzpreise'!B35</f>
        <v>7.8736</v>
      </c>
      <c r="C84" s="75">
        <f>C35*'Vorkalkulation Holzpreise'!C35</f>
        <v>0</v>
      </c>
      <c r="D84" s="75">
        <f>D35*'Vorkalkulation Holzpreise'!D35</f>
        <v>0</v>
      </c>
      <c r="E84" s="75">
        <f>E35*'Vorkalkulation Holzpreise'!E35</f>
        <v>0</v>
      </c>
    </row>
    <row r="85" spans="1:5" ht="15">
      <c r="A85" s="60" t="s">
        <v>109</v>
      </c>
      <c r="B85" s="75">
        <f>B36*'Vorkalkulation Holzpreise'!B36</f>
        <v>0</v>
      </c>
      <c r="C85" s="75">
        <f>C36*'Vorkalkulation Holzpreise'!C36</f>
        <v>0</v>
      </c>
      <c r="D85" s="75">
        <f>D36*'Vorkalkulation Holzpreise'!D36</f>
        <v>0</v>
      </c>
      <c r="E85" s="75">
        <f>E36*'Vorkalkulation Holzpreise'!E36</f>
        <v>0</v>
      </c>
    </row>
    <row r="86" spans="1:5" ht="15">
      <c r="A86" s="60" t="s">
        <v>110</v>
      </c>
      <c r="B86" s="75">
        <f>B37*'Vorkalkulation Holzpreise'!B37</f>
        <v>0</v>
      </c>
      <c r="C86" s="75">
        <f>C37*'Vorkalkulation Holzpreise'!C37</f>
        <v>0</v>
      </c>
      <c r="D86" s="75">
        <f>D37*'Vorkalkulation Holzpreise'!D37</f>
        <v>0</v>
      </c>
      <c r="E86" s="75">
        <f>E37*'Vorkalkulation Holzpreise'!E37</f>
        <v>0</v>
      </c>
    </row>
    <row r="87" spans="1:5" ht="15">
      <c r="A87" s="60" t="s">
        <v>111</v>
      </c>
      <c r="B87" s="75">
        <f>B38*'Vorkalkulation Holzpreise'!B38</f>
        <v>0</v>
      </c>
      <c r="C87" s="75">
        <f>C38*'Vorkalkulation Holzpreise'!C38</f>
        <v>0</v>
      </c>
      <c r="D87" s="75">
        <f>D38*'Vorkalkulation Holzpreise'!D38</f>
        <v>0</v>
      </c>
      <c r="E87" s="75">
        <f>E38*'Vorkalkulation Holzpreise'!E38</f>
        <v>0</v>
      </c>
    </row>
    <row r="88" spans="1:5" ht="15">
      <c r="A88" s="60" t="s">
        <v>112</v>
      </c>
      <c r="B88" s="75">
        <f>B39*'Vorkalkulation Holzpreise'!B39</f>
        <v>0</v>
      </c>
      <c r="C88" s="75">
        <f>C39*'Vorkalkulation Holzpreise'!C39</f>
        <v>0</v>
      </c>
      <c r="D88" s="75">
        <f>D39*'Vorkalkulation Holzpreise'!D39</f>
        <v>0</v>
      </c>
      <c r="E88" s="75">
        <f>E39*'Vorkalkulation Holzpreise'!E39</f>
        <v>0</v>
      </c>
    </row>
    <row r="89" spans="1:5" ht="15">
      <c r="A89" s="60" t="s">
        <v>113</v>
      </c>
      <c r="B89" s="75">
        <f>B40*'Vorkalkulation Holzpreise'!B40</f>
        <v>0</v>
      </c>
      <c r="C89" s="75">
        <f>C40*'Vorkalkulation Holzpreise'!C40</f>
        <v>0</v>
      </c>
      <c r="D89" s="75">
        <f>D40*'Vorkalkulation Holzpreise'!D40</f>
        <v>0</v>
      </c>
      <c r="E89" s="75">
        <f>E40*'Vorkalkulation Holzpreise'!E40</f>
        <v>0</v>
      </c>
    </row>
    <row r="90" spans="1:5" ht="15">
      <c r="A90" s="60" t="s">
        <v>114</v>
      </c>
      <c r="B90" s="75">
        <f>B41*'Vorkalkulation Holzpreise'!B41</f>
        <v>0</v>
      </c>
      <c r="C90" s="75">
        <f>C41*'Vorkalkulation Holzpreise'!C41</f>
        <v>0</v>
      </c>
      <c r="D90" s="75">
        <f>D41*'Vorkalkulation Holzpreise'!D41</f>
        <v>0</v>
      </c>
      <c r="E90" s="75">
        <f>E41*'Vorkalkulation Holzpreise'!E41</f>
        <v>0</v>
      </c>
    </row>
    <row r="91" spans="2:5" ht="15">
      <c r="B91" s="76"/>
      <c r="C91" s="76"/>
      <c r="D91" s="76"/>
      <c r="E91" s="76"/>
    </row>
    <row r="92" spans="1:5" ht="15">
      <c r="A92" s="78" t="s">
        <v>115</v>
      </c>
      <c r="B92" s="79">
        <f>B43*'Vorkalkulation Holzpreise'!B43</f>
        <v>1217.3</v>
      </c>
      <c r="C92" s="79">
        <f>C43*'Vorkalkulation Holzpreise'!C43</f>
        <v>193.53599999999997</v>
      </c>
      <c r="D92" s="79">
        <f>D43*'Vorkalkulation Holzpreise'!D43</f>
        <v>0</v>
      </c>
      <c r="E92" s="79">
        <f>E43*'Vorkalkulation Holzpreise'!E43</f>
        <v>0</v>
      </c>
    </row>
    <row r="93" spans="2:5" ht="15">
      <c r="B93" s="76"/>
      <c r="C93" s="76"/>
      <c r="D93" s="76"/>
      <c r="E93" s="76"/>
    </row>
    <row r="94" spans="1:5" ht="15">
      <c r="A94" s="78" t="s">
        <v>116</v>
      </c>
      <c r="B94" s="79">
        <f>B45*'Vorkalkulation Holzpreise'!B45</f>
        <v>0</v>
      </c>
      <c r="C94" s="79">
        <f>C45*'Vorkalkulation Holzpreise'!C45</f>
        <v>0</v>
      </c>
      <c r="D94" s="79">
        <f>D45*'Vorkalkulation Holzpreise'!D45</f>
        <v>0</v>
      </c>
      <c r="E94" s="79">
        <f>E45*'Vorkalkulation Holzpreise'!E45</f>
        <v>0</v>
      </c>
    </row>
  </sheetData>
  <sheetProtection sheet="1" selectLockedCells="1" selectUnlockedCells="1"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Malte Viergutz</cp:lastModifiedBy>
  <cp:lastPrinted>2008-10-15T11:39:19Z</cp:lastPrinted>
  <dcterms:created xsi:type="dcterms:W3CDTF">2008-10-12T13:34:09Z</dcterms:created>
  <dcterms:modified xsi:type="dcterms:W3CDTF">2008-10-15T14:04:27Z</dcterms:modified>
  <cp:category/>
  <cp:version/>
  <cp:contentType/>
  <cp:contentStatus/>
</cp:coreProperties>
</file>